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mmary note" sheetId="1" state="visible" r:id="rId3"/>
    <sheet name="Profit and loss" sheetId="2" state="visible" r:id="rId4"/>
    <sheet name="Balance sheet" sheetId="3" state="visible" r:id="rId5"/>
    <sheet name="General ledger" sheetId="4" state="visible" r:id="rId6"/>
  </sheets>
  <definedNames>
    <definedName function="false" hidden="true" localSheetId="3" name="_xlnm._FilterDatabase" vbProcedure="false">'General ledger'!$A$1:$F$106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<sst xmlns="http://schemas.openxmlformats.org/spreadsheetml/2006/main" count="505" uniqueCount="119">
  <si>
    <t xml:space="preserve">Tally Quarter</t>
  </si>
  <si>
    <t xml:space="preserve">Quarterly books, Q3 2026 (July 1 to September 30)</t>
  </si>
  <si>
    <t xml:space="preserve">Bright Path Cleaning LLC  |  SAMPLE, all figures invented</t>
  </si>
  <si>
    <t xml:space="preserve">What is in this package</t>
  </si>
  <si>
    <t xml:space="preserve">Profit and loss for the quarter, with the prior quarter beside it.</t>
  </si>
  <si>
    <t xml:space="preserve">Balance sheet as of September 30, 2026.</t>
  </si>
  <si>
    <t xml:space="preserve">General ledger: every transaction for the quarter, categorized, with the account it came from.</t>
  </si>
  <si>
    <t xml:space="preserve">What changed this quarter</t>
  </si>
  <si>
    <t xml:space="preserve">Revenue rose about 9 percent over Q2, driven by deep cleans and a larger Corvo Offices contract.</t>
  </si>
  <si>
    <t xml:space="preserve">Wages rose with it, so the net margin held roughly steady at about 24 percent.</t>
  </si>
  <si>
    <t xml:space="preserve">Owner draws were $10,500 for the quarter, unchanged from Q2.</t>
  </si>
  <si>
    <t xml:space="preserve">What we asked you about</t>
  </si>
  <si>
    <t xml:space="preserve">Four charges this quarter needed your input. All four are now saved as rules, so we will not ask again:</t>
  </si>
  <si>
    <t xml:space="preserve">  Costco Wholesale, August 3: confirmed supplies, not personal.</t>
  </si>
  <si>
    <t xml:space="preserve">  Zelle to J. Ruiz: confirmed subcontract crew, flagged for a W-9 before year end.</t>
  </si>
  <si>
    <t xml:space="preserve">  Home Depot, September 12: confirmed a repair, not an improvement, so it stays an expense.</t>
  </si>
  <si>
    <t xml:space="preserve">  $640 office charge: split between supplies and misc, coded to office and misc at your direction.</t>
  </si>
  <si>
    <t xml:space="preserve">Worth your attention</t>
  </si>
  <si>
    <t xml:space="preserve">Two subcontractors have crossed $600 paid year to date and have no W-9 on file. We will send you the list in December.</t>
  </si>
  <si>
    <t xml:space="preserve">The business card balance is growing quarter over quarter. Not a problem yet, worth a look.</t>
  </si>
  <si>
    <t xml:space="preserve">Scope</t>
  </si>
  <si>
    <t xml:space="preserve">These books are prepared from the statements and answers you provided, and every account is reconciled to its</t>
  </si>
  <si>
    <t xml:space="preserve">closing statement balance. We do not audit or independently verify the information you give us, and this is not an</t>
  </si>
  <si>
    <t xml:space="preserve">audit, review or compilation. Tally Quarter and Tax GPS Group are not CPA firms.</t>
  </si>
  <si>
    <t xml:space="preserve">Profit and loss</t>
  </si>
  <si>
    <t xml:space="preserve">Q3 2026</t>
  </si>
  <si>
    <t xml:space="preserve">Q2 2026</t>
  </si>
  <si>
    <t xml:space="preserve">Revenue</t>
  </si>
  <si>
    <t xml:space="preserve">Residential cleaning</t>
  </si>
  <si>
    <t xml:space="preserve">Commercial contracts</t>
  </si>
  <si>
    <t xml:space="preserve">One-time deep cleans</t>
  </si>
  <si>
    <t xml:space="preserve">Total revenue</t>
  </si>
  <si>
    <t xml:space="preserve">Expenses</t>
  </si>
  <si>
    <t xml:space="preserve">Wages</t>
  </si>
  <si>
    <t xml:space="preserve">Payroll taxes</t>
  </si>
  <si>
    <t xml:space="preserve">Subcontractors</t>
  </si>
  <si>
    <t xml:space="preserve">Cleaning supplies</t>
  </si>
  <si>
    <t xml:space="preserve">Vehicle and fuel</t>
  </si>
  <si>
    <t xml:space="preserve">Rent</t>
  </si>
  <si>
    <t xml:space="preserve">Insurance</t>
  </si>
  <si>
    <t xml:space="preserve">Marketing</t>
  </si>
  <si>
    <t xml:space="preserve">Bank and processing fees</t>
  </si>
  <si>
    <t xml:space="preserve">Software and phone</t>
  </si>
  <si>
    <t xml:space="preserve">Professional fees</t>
  </si>
  <si>
    <t xml:space="preserve">Repairs and maintenance</t>
  </si>
  <si>
    <t xml:space="preserve">Office and misc</t>
  </si>
  <si>
    <t xml:space="preserve">Interest expense</t>
  </si>
  <si>
    <t xml:space="preserve">Total expenses</t>
  </si>
  <si>
    <t xml:space="preserve">Net income</t>
  </si>
  <si>
    <t xml:space="preserve">Net margin</t>
  </si>
  <si>
    <t xml:space="preserve">Cash basis. Q3 figures are calculated from the general ledger in this workbook. Q2 figures (blue) are carried from the prior quarter package.</t>
  </si>
  <si>
    <t xml:space="preserve">Balance sheet</t>
  </si>
  <si>
    <t xml:space="preserve">Bright Path Cleaning LLC  |  As of September 30, 2026  |  SAMPLE</t>
  </si>
  <si>
    <t xml:space="preserve">Assets</t>
  </si>
  <si>
    <t xml:space="preserve">Operating checking 1234</t>
  </si>
  <si>
    <t xml:space="preserve">Savings 8890</t>
  </si>
  <si>
    <t xml:space="preserve">Equipment, at cost</t>
  </si>
  <si>
    <t xml:space="preserve">Accumulated depreciation, equipment</t>
  </si>
  <si>
    <t xml:space="preserve">Vehicle, at cost</t>
  </si>
  <si>
    <t xml:space="preserve">Accumulated depreciation, vehicle</t>
  </si>
  <si>
    <t xml:space="preserve">Total assets</t>
  </si>
  <si>
    <t xml:space="preserve">Liabilities</t>
  </si>
  <si>
    <t xml:space="preserve">Business card 4417</t>
  </si>
  <si>
    <t xml:space="preserve">Payroll liabilities</t>
  </si>
  <si>
    <t xml:space="preserve">Auto loan, remaining balance</t>
  </si>
  <si>
    <t xml:space="preserve">Total liabilities</t>
  </si>
  <si>
    <t xml:space="preserve">Equity</t>
  </si>
  <si>
    <t xml:space="preserve">Owner contributions</t>
  </si>
  <si>
    <t xml:space="preserve">Owner draws, year to date</t>
  </si>
  <si>
    <t xml:space="preserve">Retained earnings, prior periods</t>
  </si>
  <si>
    <t xml:space="preserve">Net income, quarter to date</t>
  </si>
  <si>
    <t xml:space="preserve">Total equity</t>
  </si>
  <si>
    <t xml:space="preserve">Total liabilities and equity</t>
  </si>
  <si>
    <t xml:space="preserve">Check: assets less liabilities and equity</t>
  </si>
  <si>
    <t xml:space="preserve">Blue figures are carried forward from prior periods or from your loan and asset records. Bank and card balances are calculated from the ledger in this workbook and agree to the closing statement balances.</t>
  </si>
  <si>
    <t xml:space="preserve">Date</t>
  </si>
  <si>
    <t xml:space="preserve">Description</t>
  </si>
  <si>
    <t xml:space="preserve">Category</t>
  </si>
  <si>
    <t xml:space="preserve">Account</t>
  </si>
  <si>
    <t xml:space="preserve">Amount</t>
  </si>
  <si>
    <t xml:space="preserve">Type</t>
  </si>
  <si>
    <t xml:space="preserve">Shop rent, Willow St unit</t>
  </si>
  <si>
    <t xml:space="preserve">Expense</t>
  </si>
  <si>
    <t xml:space="preserve">Grainger</t>
  </si>
  <si>
    <t xml:space="preserve">Chevron</t>
  </si>
  <si>
    <t xml:space="preserve">General liability and WC insurance</t>
  </si>
  <si>
    <t xml:space="preserve">Stripe payout, residential</t>
  </si>
  <si>
    <t xml:space="preserve">Zelle payment, subcontract crew</t>
  </si>
  <si>
    <t xml:space="preserve">ACH deposit, Ridgeline Property Mgmt</t>
  </si>
  <si>
    <t xml:space="preserve">Shell</t>
  </si>
  <si>
    <t xml:space="preserve">Jobber scheduling + phone</t>
  </si>
  <si>
    <t xml:space="preserve">Van brake service</t>
  </si>
  <si>
    <t xml:space="preserve">ACH deposit, Halden Dental Group</t>
  </si>
  <si>
    <t xml:space="preserve">Gusto payroll</t>
  </si>
  <si>
    <t xml:space="preserve">Gusto tax payment</t>
  </si>
  <si>
    <t xml:space="preserve">Business card payment</t>
  </si>
  <si>
    <t xml:space="preserve">Card payment</t>
  </si>
  <si>
    <t xml:space="preserve">Transfer</t>
  </si>
  <si>
    <t xml:space="preserve">Costco Wholesale</t>
  </si>
  <si>
    <t xml:space="preserve">Payment received, thank you</t>
  </si>
  <si>
    <t xml:space="preserve">Zelle deposit, move-out deep clean</t>
  </si>
  <si>
    <t xml:space="preserve">ACH deposit, Corvo Offices</t>
  </si>
  <si>
    <t xml:space="preserve">Google Ads + flyers</t>
  </si>
  <si>
    <t xml:space="preserve">Auto loan interest</t>
  </si>
  <si>
    <t xml:space="preserve">Auto loan payment</t>
  </si>
  <si>
    <t xml:space="preserve">Auto loan principal</t>
  </si>
  <si>
    <t xml:space="preserve">Loan</t>
  </si>
  <si>
    <t xml:space="preserve">Uline</t>
  </si>
  <si>
    <t xml:space="preserve">Owner draw</t>
  </si>
  <si>
    <t xml:space="preserve">Owner</t>
  </si>
  <si>
    <t xml:space="preserve">Transfer from checking</t>
  </si>
  <si>
    <t xml:space="preserve">Transfer to savings</t>
  </si>
  <si>
    <t xml:space="preserve">Merchant processing fees</t>
  </si>
  <si>
    <t xml:space="preserve">Bookkeeping and tax prep</t>
  </si>
  <si>
    <t xml:space="preserve">Costco Gas</t>
  </si>
  <si>
    <t xml:space="preserve">Restaurant Depot</t>
  </si>
  <si>
    <t xml:space="preserve">Home Depot</t>
  </si>
  <si>
    <t xml:space="preserve">Office supplies and misc</t>
  </si>
  <si>
    <t xml:space="preserve">Net cash movement, all accounts</t>
  </si>
</sst>
</file>

<file path=xl/styles.xml><?xml version="1.0" encoding="utf-8"?>
<styleSheet xmlns="http://schemas.openxmlformats.org/spreadsheetml/2006/main">
  <numFmts count="4">
    <numFmt numFmtId="164" formatCode="General"/>
    <numFmt numFmtId="165" formatCode="\$#,##0.00;&quot;($&quot;#,##0.00\);\-"/>
    <numFmt numFmtId="166" formatCode="0.0%"/>
    <numFmt numFmtId="167" formatCode="mm/dd/yyyy"/>
  </numFmts>
  <fonts count="20">
    <font>
      <sz val="11"/>
      <color theme="1"/>
      <name val="Calibri"/>
      <family val="2"/>
      <charset val="1"/>
    </font>
    <font>
      <sz val="10"/>
      <name val="Arial"/>
      <family val="0"/>
    </font>
    <font>
      <sz val="10"/>
      <name val="Arial"/>
      <family val="0"/>
    </font>
    <font>
      <sz val="10"/>
      <name val="Arial"/>
      <family val="0"/>
    </font>
    <font>
      <b val="true"/>
      <sz val="18"/>
      <color rgb="FF1F5B45"/>
      <name val="Arial"/>
      <family val="0"/>
      <charset val="1"/>
    </font>
    <font>
      <sz val="12"/>
      <color rgb="FF1B2420"/>
      <name val="Arial"/>
      <family val="0"/>
      <charset val="1"/>
    </font>
    <font>
      <sz val="10"/>
      <color rgb="FF6B716D"/>
      <name val="Arial"/>
      <family val="0"/>
      <charset val="1"/>
    </font>
    <font>
      <sz val="10"/>
      <color rgb="FF1B2420"/>
      <name val="Arial"/>
      <family val="0"/>
      <charset val="1"/>
    </font>
    <font>
      <b val="true"/>
      <sz val="12"/>
      <color rgb="FF1B2420"/>
      <name val="Arial"/>
      <family val="0"/>
      <charset val="1"/>
    </font>
    <font>
      <sz val="10"/>
      <color rgb="FF4A534E"/>
      <name val="Arial"/>
      <family val="0"/>
      <charset val="1"/>
    </font>
    <font>
      <b val="true"/>
      <sz val="14"/>
      <color rgb="FF1F5B45"/>
      <name val="Arial"/>
      <family val="0"/>
      <charset val="1"/>
    </font>
    <font>
      <b val="true"/>
      <sz val="11"/>
      <name val="Arial"/>
      <family val="0"/>
      <charset val="1"/>
    </font>
    <font>
      <b val="true"/>
      <sz val="11"/>
      <color rgb="FF1F5B45"/>
      <name val="Arial"/>
      <family val="0"/>
      <charset val="1"/>
    </font>
    <font>
      <sz val="10"/>
      <name val="Arial"/>
      <family val="0"/>
      <charset val="1"/>
    </font>
    <font>
      <sz val="10"/>
      <color rgb="FF0000FF"/>
      <name val="Arial"/>
      <family val="0"/>
      <charset val="1"/>
    </font>
    <font>
      <b val="true"/>
      <sz val="12"/>
      <name val="Arial"/>
      <family val="0"/>
      <charset val="1"/>
    </font>
    <font>
      <i val="true"/>
      <sz val="9"/>
      <color rgb="FF6B716D"/>
      <name val="Arial"/>
      <family val="0"/>
      <charset val="1"/>
    </font>
    <font>
      <sz val="10"/>
      <color rgb="FF008000"/>
      <name val="Arial"/>
      <family val="0"/>
      <charset val="1"/>
    </font>
    <font>
      <i val="true"/>
      <sz val="9"/>
      <name val="Arial"/>
      <family val="0"/>
      <charset val="1"/>
    </font>
    <font>
      <b val="true"/>
      <sz val="11"/>
      <color rgb="FFFFFFFF"/>
      <name val="Arial"/>
      <family val="0"/>
      <charset val="1"/>
    </font>
  </fonts>
  <fills count="4">
    <fill>
      <patternFill patternType="none"/>
    </fill>
    <fill>
      <patternFill patternType="gray125"/>
    </fill>
    <fill>
      <patternFill patternType="solid">
        <fgColor rgb="FFECE6DA"/>
        <bgColor rgb="FFDDD6C8"/>
      </patternFill>
    </fill>
    <fill>
      <patternFill patternType="solid">
        <fgColor rgb="FF1F5B45"/>
        <bgColor rgb="FF4A534E"/>
      </patternFill>
    </fill>
  </fills>
  <borders count="3">
    <border diagonalUp="false" diagonalDown="false">
      <left/>
      <right/>
      <top/>
      <bottom/>
      <diagonal/>
    </border>
    <border diagonalUp="false" diagonalDown="false">
      <left/>
      <right/>
      <top style="thin">
        <color rgb="FFDDD6C8"/>
      </top>
      <bottom/>
      <diagonal/>
    </border>
    <border diagonalUp="false" diagonalDown="false">
      <left/>
      <right/>
      <top/>
      <bottom style="thin">
        <color rgb="FFDDD6C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right"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5" fontId="13" fillId="0" borderId="0" xfId="0" applyFont="true" applyBorder="false" applyAlignment="true" applyProtection="false">
      <alignment horizontal="general" vertical="bottom" textRotation="0" wrapText="false" indent="0" shrinkToFit="false"/>
      <protection locked="true" hidden="false"/>
    </xf>
    <xf numFmtId="165" fontId="14"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5" fontId="11" fillId="0" borderId="1"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5" fontId="15" fillId="2" borderId="0" xfId="0" applyFont="true" applyBorder="false" applyAlignment="true" applyProtection="false">
      <alignment horizontal="general" vertical="bottom" textRotation="0" wrapText="false" indent="0" shrinkToFit="false"/>
      <protection locked="true" hidden="false"/>
    </xf>
    <xf numFmtId="166" fontId="13" fillId="0" borderId="0" xfId="0" applyFont="true" applyBorder="false" applyAlignment="tru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5" fontId="17" fillId="0" borderId="0" xfId="0" applyFont="true" applyBorder="false" applyAlignment="true" applyProtection="false">
      <alignment horizontal="general" vertical="bottom" textRotation="0" wrapText="false" indent="0" shrinkToFit="false"/>
      <protection locked="true" hidden="false"/>
    </xf>
    <xf numFmtId="165" fontId="18" fillId="0" borderId="0" xfId="0" applyFont="true" applyBorder="false" applyAlignment="true" applyProtection="false">
      <alignment horizontal="general" vertical="bottom" textRotation="0" wrapText="false" indent="0" shrinkToFit="false"/>
      <protection locked="true" hidden="false"/>
    </xf>
    <xf numFmtId="164" fontId="19" fillId="3" borderId="0" xfId="0" applyFont="true" applyBorder="false" applyAlignment="true" applyProtection="false">
      <alignment horizontal="left" vertical="bottom" textRotation="0" wrapText="false" indent="0" shrinkToFit="false"/>
      <protection locked="true" hidden="false"/>
    </xf>
    <xf numFmtId="167" fontId="13" fillId="0" borderId="2" xfId="0" applyFont="true" applyBorder="true" applyAlignment="true" applyProtection="false">
      <alignment horizontal="general" vertical="bottom" textRotation="0" wrapText="false" indent="0" shrinkToFit="false"/>
      <protection locked="true" hidden="false"/>
    </xf>
    <xf numFmtId="164" fontId="13" fillId="0" borderId="2" xfId="0" applyFont="true" applyBorder="true" applyAlignment="true" applyProtection="false">
      <alignment horizontal="general" vertical="bottom" textRotation="0" wrapText="false" indent="0" shrinkToFit="false"/>
      <protection locked="true" hidden="false"/>
    </xf>
    <xf numFmtId="165" fontId="13" fillId="0" borderId="2" xfId="0" applyFont="true" applyBorder="true" applyAlignment="true" applyProtection="false">
      <alignment horizontal="general" vertical="bottom" textRotation="0" wrapText="false" indent="0" shrinkToFit="false"/>
      <protection locked="true" hidden="false"/>
    </xf>
    <xf numFmtId="165" fontId="11"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1F5B45"/>
          <bgColor rgb="FF000000"/>
        </patternFill>
      </fill>
    </dxf>
    <dxf>
      <fill>
        <patternFill patternType="solid">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CE6DA"/>
      <rgbColor rgb="FFCCFFFF"/>
      <rgbColor rgb="FF660066"/>
      <rgbColor rgb="FFFF8080"/>
      <rgbColor rgb="FF0066CC"/>
      <rgbColor rgb="FFDDD6C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716D"/>
      <rgbColor rgb="FF969696"/>
      <rgbColor rgb="FF1F5B45"/>
      <rgbColor rgb="FF339966"/>
      <rgbColor rgb="FF003300"/>
      <rgbColor rgb="FF333300"/>
      <rgbColor rgb="FF993300"/>
      <rgbColor rgb="FF993366"/>
      <rgbColor rgb="FF4A534E"/>
      <rgbColor rgb="FF1B24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3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4"/>
  </cols>
  <sheetData>
    <row r="2" customFormat="false" ht="21.75"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row>
    <row r="5" customFormat="false" ht="15" hidden="false" customHeight="true" outlineLevel="0" collapsed="false">
      <c r="B5" s="5"/>
    </row>
    <row r="6" customFormat="false" ht="15" hidden="false" customHeight="true" outlineLevel="0" collapsed="false">
      <c r="B6" s="6" t="s">
        <v>3</v>
      </c>
    </row>
    <row r="7" customFormat="false" ht="15" hidden="false" customHeight="true" outlineLevel="0" collapsed="false">
      <c r="B7" s="5" t="s">
        <v>4</v>
      </c>
    </row>
    <row r="8" customFormat="false" ht="15" hidden="false" customHeight="true" outlineLevel="0" collapsed="false">
      <c r="B8" s="5" t="s">
        <v>5</v>
      </c>
    </row>
    <row r="9" customFormat="false" ht="15" hidden="false" customHeight="true" outlineLevel="0" collapsed="false">
      <c r="B9" s="5" t="s">
        <v>6</v>
      </c>
    </row>
    <row r="10" customFormat="false" ht="15" hidden="false" customHeight="true" outlineLevel="0" collapsed="false">
      <c r="B10" s="5"/>
    </row>
    <row r="11" customFormat="false" ht="15" hidden="false" customHeight="true" outlineLevel="0" collapsed="false">
      <c r="B11" s="6" t="s">
        <v>7</v>
      </c>
    </row>
    <row r="12" customFormat="false" ht="15" hidden="false" customHeight="true" outlineLevel="0" collapsed="false">
      <c r="B12" s="5" t="s">
        <v>8</v>
      </c>
    </row>
    <row r="13" customFormat="false" ht="15" hidden="false" customHeight="true" outlineLevel="0" collapsed="false">
      <c r="B13" s="5" t="s">
        <v>9</v>
      </c>
    </row>
    <row r="14" customFormat="false" ht="15" hidden="false" customHeight="true" outlineLevel="0" collapsed="false">
      <c r="B14" s="5" t="s">
        <v>10</v>
      </c>
    </row>
    <row r="15" customFormat="false" ht="15" hidden="false" customHeight="true" outlineLevel="0" collapsed="false">
      <c r="B15" s="5"/>
    </row>
    <row r="16" customFormat="false" ht="15" hidden="false" customHeight="true" outlineLevel="0" collapsed="false">
      <c r="B16" s="6" t="s">
        <v>11</v>
      </c>
    </row>
    <row r="17" customFormat="false" ht="15" hidden="false" customHeight="true" outlineLevel="0" collapsed="false">
      <c r="B17" s="5" t="s">
        <v>12</v>
      </c>
    </row>
    <row r="18" customFormat="false" ht="15" hidden="false" customHeight="true" outlineLevel="0" collapsed="false">
      <c r="B18" s="5" t="s">
        <v>13</v>
      </c>
    </row>
    <row r="19" customFormat="false" ht="15" hidden="false" customHeight="true" outlineLevel="0" collapsed="false">
      <c r="B19" s="5" t="s">
        <v>14</v>
      </c>
    </row>
    <row r="20" customFormat="false" ht="15" hidden="false" customHeight="true" outlineLevel="0" collapsed="false">
      <c r="B20" s="5" t="s">
        <v>15</v>
      </c>
    </row>
    <row r="21" customFormat="false" ht="15" hidden="false" customHeight="true" outlineLevel="0" collapsed="false">
      <c r="B21" s="5" t="s">
        <v>16</v>
      </c>
    </row>
    <row r="22" customFormat="false" ht="15" hidden="false" customHeight="true" outlineLevel="0" collapsed="false">
      <c r="B22" s="5"/>
    </row>
    <row r="23" customFormat="false" ht="15" hidden="false" customHeight="true" outlineLevel="0" collapsed="false">
      <c r="B23" s="6" t="s">
        <v>17</v>
      </c>
    </row>
    <row r="24" customFormat="false" ht="15" hidden="false" customHeight="true" outlineLevel="0" collapsed="false">
      <c r="B24" s="5" t="s">
        <v>18</v>
      </c>
    </row>
    <row r="25" customFormat="false" ht="15" hidden="false" customHeight="true" outlineLevel="0" collapsed="false">
      <c r="B25" s="5" t="s">
        <v>19</v>
      </c>
    </row>
    <row r="26" customFormat="false" ht="15" hidden="false" customHeight="true" outlineLevel="0" collapsed="false">
      <c r="B26" s="5"/>
    </row>
    <row r="27" customFormat="false" ht="15" hidden="false" customHeight="true" outlineLevel="0" collapsed="false">
      <c r="B27" s="6" t="s">
        <v>20</v>
      </c>
    </row>
    <row r="28" customFormat="false" ht="15" hidden="false" customHeight="true" outlineLevel="0" collapsed="false">
      <c r="B28" s="7" t="s">
        <v>21</v>
      </c>
    </row>
    <row r="29" customFormat="false" ht="15" hidden="false" customHeight="true" outlineLevel="0" collapsed="false">
      <c r="B29" s="7" t="s">
        <v>22</v>
      </c>
    </row>
    <row r="30" customFormat="false" ht="15" hidden="false" customHeight="true" outlineLevel="0" collapsed="false">
      <c r="B30" s="7" t="s">
        <v>23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D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4"/>
    <col collapsed="false" customWidth="true" hidden="false" outlineLevel="0" max="4" min="3" style="1" width="16"/>
  </cols>
  <sheetData>
    <row r="2" customFormat="false" ht="17.25" hidden="false" customHeight="true" outlineLevel="0" collapsed="false">
      <c r="B2" s="8" t="s">
        <v>0</v>
      </c>
    </row>
    <row r="3" customFormat="false" ht="15" hidden="false" customHeight="true" outlineLevel="0" collapsed="false">
      <c r="B3" s="9" t="s">
        <v>24</v>
      </c>
    </row>
    <row r="4" customFormat="false" ht="15" hidden="false" customHeight="true" outlineLevel="0" collapsed="false">
      <c r="B4" s="10" t="s">
        <v>2</v>
      </c>
    </row>
    <row r="6" customFormat="false" ht="15" hidden="false" customHeight="true" outlineLevel="0" collapsed="false">
      <c r="C6" s="11" t="s">
        <v>25</v>
      </c>
      <c r="D6" s="11" t="s">
        <v>26</v>
      </c>
    </row>
    <row r="8" customFormat="false" ht="15" hidden="false" customHeight="true" outlineLevel="0" collapsed="false">
      <c r="B8" s="12" t="s">
        <v>27</v>
      </c>
    </row>
    <row r="9" customFormat="false" ht="15" hidden="false" customHeight="true" outlineLevel="0" collapsed="false">
      <c r="B9" s="13" t="s">
        <v>28</v>
      </c>
      <c r="C9" s="14" t="n">
        <f aca="false">SUMIFS('General ledger'!$E$2:$E$106,'General ledger'!$C$2:$C$106,$B9)</f>
        <v>62399.99</v>
      </c>
      <c r="D9" s="15" t="n">
        <v>58900</v>
      </c>
    </row>
    <row r="10" customFormat="false" ht="15" hidden="false" customHeight="true" outlineLevel="0" collapsed="false">
      <c r="B10" s="13" t="s">
        <v>29</v>
      </c>
      <c r="C10" s="14" t="n">
        <f aca="false">SUMIFS('General ledger'!$E$2:$E$106,'General ledger'!$C$2:$C$106,$B10)</f>
        <v>48900</v>
      </c>
      <c r="D10" s="15" t="n">
        <v>45200</v>
      </c>
    </row>
    <row r="11" customFormat="false" ht="15" hidden="false" customHeight="true" outlineLevel="0" collapsed="false">
      <c r="B11" s="13" t="s">
        <v>30</v>
      </c>
      <c r="C11" s="14" t="n">
        <f aca="false">SUMIFS('General ledger'!$E$2:$E$106,'General ledger'!$C$2:$C$106,$B11)</f>
        <v>9850</v>
      </c>
      <c r="D11" s="15" t="n">
        <v>7100</v>
      </c>
    </row>
    <row r="12" customFormat="false" ht="15" hidden="false" customHeight="true" outlineLevel="0" collapsed="false">
      <c r="B12" s="16" t="s">
        <v>31</v>
      </c>
      <c r="C12" s="17" t="n">
        <f aca="false">SUM(C9:C11)</f>
        <v>121149.99</v>
      </c>
      <c r="D12" s="17" t="n">
        <f aca="false">SUM(D9:D11)</f>
        <v>111200</v>
      </c>
    </row>
    <row r="14" customFormat="false" ht="15" hidden="false" customHeight="true" outlineLevel="0" collapsed="false">
      <c r="B14" s="12" t="s">
        <v>32</v>
      </c>
    </row>
    <row r="15" customFormat="false" ht="15" hidden="false" customHeight="true" outlineLevel="0" collapsed="false">
      <c r="B15" s="13" t="s">
        <v>33</v>
      </c>
      <c r="C15" s="14" t="n">
        <f aca="false">-SUMIFS('General ledger'!$E$2:$E$106,'General ledger'!$C$2:$C$106,$B15)</f>
        <v>54300</v>
      </c>
      <c r="D15" s="15" t="n">
        <v>51200</v>
      </c>
    </row>
    <row r="16" customFormat="false" ht="15" hidden="false" customHeight="true" outlineLevel="0" collapsed="false">
      <c r="B16" s="13" t="s">
        <v>34</v>
      </c>
      <c r="C16" s="14" t="n">
        <f aca="false">-SUMIFS('General ledger'!$E$2:$E$106,'General ledger'!$C$2:$C$106,$B16)</f>
        <v>4620</v>
      </c>
      <c r="D16" s="15" t="n">
        <v>4350</v>
      </c>
    </row>
    <row r="17" customFormat="false" ht="15" hidden="false" customHeight="true" outlineLevel="0" collapsed="false">
      <c r="B17" s="13" t="s">
        <v>35</v>
      </c>
      <c r="C17" s="14" t="n">
        <f aca="false">-SUMIFS('General ledger'!$E$2:$E$106,'General ledger'!$C$2:$C$106,$B17)</f>
        <v>6800</v>
      </c>
      <c r="D17" s="15" t="n">
        <v>5400</v>
      </c>
    </row>
    <row r="18" customFormat="false" ht="15" hidden="false" customHeight="true" outlineLevel="0" collapsed="false">
      <c r="B18" s="13" t="s">
        <v>36</v>
      </c>
      <c r="C18" s="14" t="n">
        <f aca="false">-SUMIFS('General ledger'!$E$2:$E$106,'General ledger'!$C$2:$C$106,$B18)</f>
        <v>5939.99</v>
      </c>
      <c r="D18" s="15" t="n">
        <v>5210</v>
      </c>
    </row>
    <row r="19" customFormat="false" ht="15" hidden="false" customHeight="true" outlineLevel="0" collapsed="false">
      <c r="B19" s="13" t="s">
        <v>37</v>
      </c>
      <c r="C19" s="14" t="n">
        <f aca="false">-SUMIFS('General ledger'!$E$2:$E$106,'General ledger'!$C$2:$C$106,$B19)</f>
        <v>4179.96</v>
      </c>
      <c r="D19" s="15" t="n">
        <v>3880</v>
      </c>
    </row>
    <row r="20" customFormat="false" ht="15" hidden="false" customHeight="true" outlineLevel="0" collapsed="false">
      <c r="B20" s="13" t="s">
        <v>38</v>
      </c>
      <c r="C20" s="14" t="n">
        <f aca="false">-SUMIFS('General ledger'!$E$2:$E$106,'General ledger'!$C$2:$C$106,$B20)</f>
        <v>4500</v>
      </c>
      <c r="D20" s="15" t="n">
        <v>4500</v>
      </c>
    </row>
    <row r="21" customFormat="false" ht="15" hidden="false" customHeight="true" outlineLevel="0" collapsed="false">
      <c r="B21" s="13" t="s">
        <v>39</v>
      </c>
      <c r="C21" s="14" t="n">
        <f aca="false">-SUMIFS('General ledger'!$E$2:$E$106,'General ledger'!$C$2:$C$106,$B21)</f>
        <v>2760</v>
      </c>
      <c r="D21" s="15" t="n">
        <v>2760</v>
      </c>
    </row>
    <row r="22" customFormat="false" ht="15" hidden="false" customHeight="true" outlineLevel="0" collapsed="false">
      <c r="B22" s="13" t="s">
        <v>40</v>
      </c>
      <c r="C22" s="14" t="n">
        <f aca="false">-SUMIFS('General ledger'!$E$2:$E$106,'General ledger'!$C$2:$C$106,$B22)</f>
        <v>2450.01</v>
      </c>
      <c r="D22" s="15" t="n">
        <v>1900</v>
      </c>
    </row>
    <row r="23" customFormat="false" ht="15" hidden="false" customHeight="true" outlineLevel="0" collapsed="false">
      <c r="B23" s="13" t="s">
        <v>41</v>
      </c>
      <c r="C23" s="14" t="n">
        <f aca="false">-SUMIFS('General ledger'!$E$2:$E$106,'General ledger'!$C$2:$C$106,$B23)</f>
        <v>1880.01</v>
      </c>
      <c r="D23" s="15" t="n">
        <v>1740</v>
      </c>
    </row>
    <row r="24" customFormat="false" ht="15" hidden="false" customHeight="true" outlineLevel="0" collapsed="false">
      <c r="B24" s="13" t="s">
        <v>42</v>
      </c>
      <c r="C24" s="14" t="n">
        <f aca="false">-SUMIFS('General ledger'!$E$2:$E$106,'General ledger'!$C$2:$C$106,$B24)</f>
        <v>1320</v>
      </c>
      <c r="D24" s="15" t="n">
        <v>1320</v>
      </c>
    </row>
    <row r="25" customFormat="false" ht="15" hidden="false" customHeight="true" outlineLevel="0" collapsed="false">
      <c r="B25" s="13" t="s">
        <v>43</v>
      </c>
      <c r="C25" s="14" t="n">
        <f aca="false">-SUMIFS('General ledger'!$E$2:$E$106,'General ledger'!$C$2:$C$106,$B25)</f>
        <v>1350</v>
      </c>
      <c r="D25" s="15" t="n">
        <v>900</v>
      </c>
    </row>
    <row r="26" customFormat="false" ht="15" hidden="false" customHeight="true" outlineLevel="0" collapsed="false">
      <c r="B26" s="13" t="s">
        <v>44</v>
      </c>
      <c r="C26" s="14" t="n">
        <f aca="false">-SUMIFS('General ledger'!$E$2:$E$106,'General ledger'!$C$2:$C$106,$B26)</f>
        <v>780</v>
      </c>
      <c r="D26" s="15" t="n">
        <v>1450</v>
      </c>
    </row>
    <row r="27" customFormat="false" ht="15" hidden="false" customHeight="true" outlineLevel="0" collapsed="false">
      <c r="B27" s="13" t="s">
        <v>45</v>
      </c>
      <c r="C27" s="14" t="n">
        <f aca="false">-SUMIFS('General ledger'!$E$2:$E$106,'General ledger'!$C$2:$C$106,$B27)</f>
        <v>640</v>
      </c>
      <c r="D27" s="15" t="n">
        <v>580</v>
      </c>
    </row>
    <row r="28" customFormat="false" ht="15" hidden="false" customHeight="true" outlineLevel="0" collapsed="false">
      <c r="B28" s="13" t="s">
        <v>46</v>
      </c>
      <c r="C28" s="14" t="n">
        <f aca="false">-SUMIFS('General ledger'!$E$2:$E$106,'General ledger'!$C$2:$C$106,$B28)</f>
        <v>354</v>
      </c>
      <c r="D28" s="15" t="n">
        <v>372</v>
      </c>
    </row>
    <row r="29" customFormat="false" ht="15" hidden="false" customHeight="true" outlineLevel="0" collapsed="false">
      <c r="B29" s="16" t="s">
        <v>47</v>
      </c>
      <c r="C29" s="17" t="n">
        <f aca="false">SUM(C15:C28)</f>
        <v>91873.97</v>
      </c>
      <c r="D29" s="17" t="n">
        <f aca="false">SUM(D15:D28)</f>
        <v>85562</v>
      </c>
    </row>
    <row r="31" customFormat="false" ht="15" hidden="false" customHeight="true" outlineLevel="0" collapsed="false">
      <c r="B31" s="18" t="s">
        <v>48</v>
      </c>
      <c r="C31" s="19" t="n">
        <f aca="false">C12-C29</f>
        <v>29276.02</v>
      </c>
      <c r="D31" s="19" t="n">
        <f aca="false">D12-D29</f>
        <v>25638</v>
      </c>
    </row>
    <row r="32" customFormat="false" ht="15" hidden="false" customHeight="true" outlineLevel="0" collapsed="false">
      <c r="B32" s="13" t="s">
        <v>49</v>
      </c>
      <c r="C32" s="20" t="n">
        <f aca="false">IFERROR(C31/C12,0)</f>
        <v>0.241651031089644</v>
      </c>
      <c r="D32" s="20" t="n">
        <f aca="false">IFERROR(D31/D12,0)</f>
        <v>0.230557553956835</v>
      </c>
    </row>
    <row r="34" customFormat="false" ht="15" hidden="false" customHeight="true" outlineLevel="0" collapsed="false">
      <c r="B34" s="21" t="s">
        <v>50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4"/>
    <col collapsed="false" customWidth="true" hidden="false" outlineLevel="0" max="3" min="3" style="1" width="16"/>
  </cols>
  <sheetData>
    <row r="2" customFormat="false" ht="17.25" hidden="false" customHeight="true" outlineLevel="0" collapsed="false">
      <c r="B2" s="8" t="s">
        <v>0</v>
      </c>
    </row>
    <row r="3" customFormat="false" ht="15" hidden="false" customHeight="true" outlineLevel="0" collapsed="false">
      <c r="B3" s="9" t="s">
        <v>51</v>
      </c>
    </row>
    <row r="4" customFormat="false" ht="15" hidden="false" customHeight="true" outlineLevel="0" collapsed="false">
      <c r="B4" s="10" t="s">
        <v>52</v>
      </c>
    </row>
    <row r="7" customFormat="false" ht="15" hidden="false" customHeight="true" outlineLevel="0" collapsed="false">
      <c r="B7" s="12" t="s">
        <v>53</v>
      </c>
    </row>
    <row r="8" customFormat="false" ht="15" hidden="false" customHeight="true" outlineLevel="0" collapsed="false">
      <c r="B8" s="13" t="s">
        <v>54</v>
      </c>
      <c r="C8" s="14" t="n">
        <f aca="false">20054.02+SUMIFS('General ledger'!$E$2:$E$106,'General ledger'!$D$2:$D$106,"Operating checking 1234")</f>
        <v>38420</v>
      </c>
    </row>
    <row r="9" customFormat="false" ht="15" hidden="false" customHeight="true" outlineLevel="0" collapsed="false">
      <c r="B9" s="13" t="s">
        <v>55</v>
      </c>
      <c r="C9" s="14" t="n">
        <f aca="false">9000+SUMIFS('General ledger'!$E$2:$E$106,'General ledger'!$D$2:$D$106,"Savings 8890")</f>
        <v>15000</v>
      </c>
    </row>
    <row r="10" customFormat="false" ht="15" hidden="false" customHeight="true" outlineLevel="0" collapsed="false">
      <c r="B10" s="13" t="s">
        <v>56</v>
      </c>
      <c r="C10" s="15" t="n">
        <v>22400</v>
      </c>
    </row>
    <row r="11" customFormat="false" ht="15" hidden="false" customHeight="true" outlineLevel="0" collapsed="false">
      <c r="B11" s="13" t="s">
        <v>57</v>
      </c>
      <c r="C11" s="15" t="n">
        <v>-6300</v>
      </c>
    </row>
    <row r="12" customFormat="false" ht="15" hidden="false" customHeight="true" outlineLevel="0" collapsed="false">
      <c r="B12" s="13" t="s">
        <v>58</v>
      </c>
      <c r="C12" s="15" t="n">
        <v>28500</v>
      </c>
    </row>
    <row r="13" customFormat="false" ht="15" hidden="false" customHeight="true" outlineLevel="0" collapsed="false">
      <c r="B13" s="13" t="s">
        <v>59</v>
      </c>
      <c r="C13" s="15" t="n">
        <v>-9200</v>
      </c>
    </row>
    <row r="14" customFormat="false" ht="15" hidden="false" customHeight="true" outlineLevel="0" collapsed="false">
      <c r="B14" s="16" t="s">
        <v>60</v>
      </c>
      <c r="C14" s="17" t="n">
        <f aca="false">SUM(C8:C13)</f>
        <v>88820</v>
      </c>
    </row>
    <row r="16" customFormat="false" ht="15" hidden="false" customHeight="true" outlineLevel="0" collapsed="false">
      <c r="B16" s="12" t="s">
        <v>61</v>
      </c>
    </row>
    <row r="17" customFormat="false" ht="15" hidden="false" customHeight="true" outlineLevel="0" collapsed="false">
      <c r="B17" s="13" t="s">
        <v>62</v>
      </c>
      <c r="C17" s="14" t="n">
        <f aca="false">4090.04-SUMIFS('General ledger'!$E$2:$E$106,'General ledger'!$D$2:$D$106,"Business card 4417")</f>
        <v>11600</v>
      </c>
    </row>
    <row r="18" customFormat="false" ht="15" hidden="false" customHeight="true" outlineLevel="0" collapsed="false">
      <c r="B18" s="13" t="s">
        <v>63</v>
      </c>
      <c r="C18" s="15" t="n">
        <v>1240</v>
      </c>
    </row>
    <row r="19" customFormat="false" ht="15" hidden="false" customHeight="true" outlineLevel="0" collapsed="false">
      <c r="B19" s="13" t="s">
        <v>64</v>
      </c>
      <c r="C19" s="15" t="n">
        <v>18640</v>
      </c>
    </row>
    <row r="20" customFormat="false" ht="15" hidden="false" customHeight="true" outlineLevel="0" collapsed="false">
      <c r="B20" s="16" t="s">
        <v>65</v>
      </c>
      <c r="C20" s="17" t="n">
        <f aca="false">SUM(C17:C19)</f>
        <v>31480</v>
      </c>
    </row>
    <row r="22" customFormat="false" ht="15" hidden="false" customHeight="true" outlineLevel="0" collapsed="false">
      <c r="B22" s="12" t="s">
        <v>66</v>
      </c>
    </row>
    <row r="23" customFormat="false" ht="15" hidden="false" customHeight="true" outlineLevel="0" collapsed="false">
      <c r="B23" s="13" t="s">
        <v>67</v>
      </c>
      <c r="C23" s="15" t="n">
        <v>12000</v>
      </c>
    </row>
    <row r="24" customFormat="false" ht="15" hidden="false" customHeight="true" outlineLevel="0" collapsed="false">
      <c r="B24" s="13" t="s">
        <v>68</v>
      </c>
      <c r="C24" s="14" t="n">
        <f aca="false">SUMIFS('General ledger'!$E$2:$E$106,'General ledger'!$C$2:$C$106,"Owner draw")-24000</f>
        <v>-34500</v>
      </c>
    </row>
    <row r="25" customFormat="false" ht="15" hidden="false" customHeight="true" outlineLevel="0" collapsed="false">
      <c r="B25" s="13" t="s">
        <v>69</v>
      </c>
      <c r="C25" s="15" t="n">
        <v>50563.98</v>
      </c>
    </row>
    <row r="26" customFormat="false" ht="15" hidden="false" customHeight="true" outlineLevel="0" collapsed="false">
      <c r="B26" s="13" t="s">
        <v>70</v>
      </c>
      <c r="C26" s="22" t="n">
        <f aca="false">'Profit and loss'!C31</f>
        <v>29276.02</v>
      </c>
    </row>
    <row r="27" customFormat="false" ht="15" hidden="false" customHeight="true" outlineLevel="0" collapsed="false">
      <c r="B27" s="16" t="s">
        <v>71</v>
      </c>
      <c r="C27" s="17" t="n">
        <f aca="false">SUM(C23:C26)</f>
        <v>57340</v>
      </c>
    </row>
    <row r="29" customFormat="false" ht="15" hidden="false" customHeight="true" outlineLevel="0" collapsed="false">
      <c r="B29" s="18" t="s">
        <v>72</v>
      </c>
      <c r="C29" s="19" t="n">
        <f aca="false">C20+C27</f>
        <v>88820</v>
      </c>
    </row>
    <row r="30" customFormat="false" ht="15" hidden="false" customHeight="true" outlineLevel="0" collapsed="false">
      <c r="B30" s="21" t="s">
        <v>73</v>
      </c>
      <c r="C30" s="23" t="n">
        <f aca="false">C14-C29</f>
        <v>0</v>
      </c>
    </row>
    <row r="32" customFormat="false" ht="15" hidden="false" customHeight="true" outlineLevel="0" collapsed="false">
      <c r="B32" s="21" t="s">
        <v>74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0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42"/>
    <col collapsed="false" customWidth="true" hidden="false" outlineLevel="0" max="3" min="3" style="1" width="26"/>
    <col collapsed="false" customWidth="true" hidden="false" outlineLevel="0" max="4" min="4" style="1" width="24"/>
    <col collapsed="false" customWidth="true" hidden="false" outlineLevel="0" max="5" min="5" style="1" width="14"/>
    <col collapsed="false" customWidth="true" hidden="false" outlineLevel="0" max="6" min="6" style="1" width="12"/>
  </cols>
  <sheetData>
    <row r="1" customFormat="false" ht="15" hidden="false" customHeight="true" outlineLevel="0" collapsed="false">
      <c r="A1" s="24" t="s">
        <v>75</v>
      </c>
      <c r="B1" s="24" t="s">
        <v>76</v>
      </c>
      <c r="C1" s="24" t="s">
        <v>77</v>
      </c>
      <c r="D1" s="24" t="s">
        <v>78</v>
      </c>
      <c r="E1" s="24" t="s">
        <v>79</v>
      </c>
      <c r="F1" s="24" t="s">
        <v>80</v>
      </c>
    </row>
    <row r="2" customFormat="false" ht="15" hidden="false" customHeight="true" outlineLevel="0" collapsed="false">
      <c r="A2" s="25" t="n">
        <v>46204</v>
      </c>
      <c r="B2" s="26" t="s">
        <v>81</v>
      </c>
      <c r="C2" s="26" t="s">
        <v>38</v>
      </c>
      <c r="D2" s="26" t="s">
        <v>54</v>
      </c>
      <c r="E2" s="27" t="n">
        <v>-1500</v>
      </c>
      <c r="F2" s="26" t="s">
        <v>82</v>
      </c>
    </row>
    <row r="3" customFormat="false" ht="15" hidden="false" customHeight="true" outlineLevel="0" collapsed="false">
      <c r="A3" s="25" t="n">
        <v>46205</v>
      </c>
      <c r="B3" s="26" t="s">
        <v>83</v>
      </c>
      <c r="C3" s="26" t="s">
        <v>36</v>
      </c>
      <c r="D3" s="26" t="s">
        <v>62</v>
      </c>
      <c r="E3" s="27" t="n">
        <v>-218.75</v>
      </c>
      <c r="F3" s="26" t="s">
        <v>82</v>
      </c>
    </row>
    <row r="4" customFormat="false" ht="15" hidden="false" customHeight="true" outlineLevel="0" collapsed="false">
      <c r="A4" s="25" t="n">
        <v>46207</v>
      </c>
      <c r="B4" s="26" t="s">
        <v>84</v>
      </c>
      <c r="C4" s="26" t="s">
        <v>37</v>
      </c>
      <c r="D4" s="26" t="s">
        <v>62</v>
      </c>
      <c r="E4" s="27" t="n">
        <v>-348.33</v>
      </c>
      <c r="F4" s="26" t="s">
        <v>82</v>
      </c>
    </row>
    <row r="5" customFormat="false" ht="15" hidden="false" customHeight="true" outlineLevel="0" collapsed="false">
      <c r="A5" s="25" t="n">
        <v>46208</v>
      </c>
      <c r="B5" s="26" t="s">
        <v>85</v>
      </c>
      <c r="C5" s="26" t="s">
        <v>39</v>
      </c>
      <c r="D5" s="26" t="s">
        <v>54</v>
      </c>
      <c r="E5" s="27" t="n">
        <v>-920</v>
      </c>
      <c r="F5" s="26" t="s">
        <v>82</v>
      </c>
    </row>
    <row r="6" customFormat="false" ht="15" hidden="false" customHeight="true" outlineLevel="0" collapsed="false">
      <c r="A6" s="25" t="n">
        <v>46209</v>
      </c>
      <c r="B6" s="26" t="s">
        <v>86</v>
      </c>
      <c r="C6" s="26" t="s">
        <v>28</v>
      </c>
      <c r="D6" s="26" t="s">
        <v>54</v>
      </c>
      <c r="E6" s="27" t="n">
        <v>4903.81</v>
      </c>
      <c r="F6" s="26" t="s">
        <v>27</v>
      </c>
    </row>
    <row r="7" customFormat="false" ht="15" hidden="false" customHeight="true" outlineLevel="0" collapsed="false">
      <c r="A7" s="25" t="n">
        <v>46212</v>
      </c>
      <c r="B7" s="26" t="s">
        <v>87</v>
      </c>
      <c r="C7" s="26" t="s">
        <v>35</v>
      </c>
      <c r="D7" s="26" t="s">
        <v>54</v>
      </c>
      <c r="E7" s="27" t="n">
        <v>-1100</v>
      </c>
      <c r="F7" s="26" t="s">
        <v>82</v>
      </c>
    </row>
    <row r="8" customFormat="false" ht="15" hidden="false" customHeight="true" outlineLevel="0" collapsed="false">
      <c r="A8" s="25" t="n">
        <v>46213</v>
      </c>
      <c r="B8" s="26" t="s">
        <v>88</v>
      </c>
      <c r="C8" s="26" t="s">
        <v>29</v>
      </c>
      <c r="D8" s="26" t="s">
        <v>54</v>
      </c>
      <c r="E8" s="27" t="n">
        <v>9800</v>
      </c>
      <c r="F8" s="26" t="s">
        <v>27</v>
      </c>
    </row>
    <row r="9" customFormat="false" ht="15" hidden="false" customHeight="true" outlineLevel="0" collapsed="false">
      <c r="A9" s="25" t="n">
        <v>46214</v>
      </c>
      <c r="B9" s="26" t="s">
        <v>89</v>
      </c>
      <c r="C9" s="26" t="s">
        <v>37</v>
      </c>
      <c r="D9" s="26" t="s">
        <v>62</v>
      </c>
      <c r="E9" s="27" t="n">
        <v>-348.33</v>
      </c>
      <c r="F9" s="26" t="s">
        <v>82</v>
      </c>
    </row>
    <row r="10" customFormat="false" ht="15" hidden="false" customHeight="true" outlineLevel="0" collapsed="false">
      <c r="A10" s="25" t="n">
        <v>46215</v>
      </c>
      <c r="B10" s="26" t="s">
        <v>83</v>
      </c>
      <c r="C10" s="26" t="s">
        <v>36</v>
      </c>
      <c r="D10" s="26" t="s">
        <v>62</v>
      </c>
      <c r="E10" s="27" t="n">
        <v>-232.01</v>
      </c>
      <c r="F10" s="26" t="s">
        <v>82</v>
      </c>
    </row>
    <row r="11" customFormat="false" ht="15" hidden="false" customHeight="true" outlineLevel="0" collapsed="false">
      <c r="A11" s="25" t="n">
        <v>46215</v>
      </c>
      <c r="B11" s="26" t="s">
        <v>90</v>
      </c>
      <c r="C11" s="26" t="s">
        <v>42</v>
      </c>
      <c r="D11" s="26" t="s">
        <v>62</v>
      </c>
      <c r="E11" s="27" t="n">
        <v>-440</v>
      </c>
      <c r="F11" s="26" t="s">
        <v>82</v>
      </c>
    </row>
    <row r="12" customFormat="false" ht="15" hidden="false" customHeight="true" outlineLevel="0" collapsed="false">
      <c r="A12" s="25" t="n">
        <v>46216</v>
      </c>
      <c r="B12" s="26" t="s">
        <v>86</v>
      </c>
      <c r="C12" s="26" t="s">
        <v>28</v>
      </c>
      <c r="D12" s="26" t="s">
        <v>54</v>
      </c>
      <c r="E12" s="27" t="n">
        <v>5118.55</v>
      </c>
      <c r="F12" s="26" t="s">
        <v>27</v>
      </c>
    </row>
    <row r="13" customFormat="false" ht="15" hidden="false" customHeight="true" outlineLevel="0" collapsed="false">
      <c r="A13" s="25" t="n">
        <v>46217</v>
      </c>
      <c r="B13" s="26" t="s">
        <v>84</v>
      </c>
      <c r="C13" s="26" t="s">
        <v>37</v>
      </c>
      <c r="D13" s="26" t="s">
        <v>62</v>
      </c>
      <c r="E13" s="27" t="n">
        <v>-348.33</v>
      </c>
      <c r="F13" s="26" t="s">
        <v>82</v>
      </c>
    </row>
    <row r="14" customFormat="false" ht="15" hidden="false" customHeight="true" outlineLevel="0" collapsed="false">
      <c r="A14" s="25" t="n">
        <v>46217</v>
      </c>
      <c r="B14" s="26" t="s">
        <v>91</v>
      </c>
      <c r="C14" s="26" t="s">
        <v>44</v>
      </c>
      <c r="D14" s="26" t="s">
        <v>62</v>
      </c>
      <c r="E14" s="27" t="n">
        <v>-780</v>
      </c>
      <c r="F14" s="26" t="s">
        <v>82</v>
      </c>
    </row>
    <row r="15" customFormat="false" ht="15" hidden="false" customHeight="true" outlineLevel="0" collapsed="false">
      <c r="A15" s="25" t="n">
        <v>46218</v>
      </c>
      <c r="B15" s="26" t="s">
        <v>92</v>
      </c>
      <c r="C15" s="26" t="s">
        <v>29</v>
      </c>
      <c r="D15" s="26" t="s">
        <v>54</v>
      </c>
      <c r="E15" s="27" t="n">
        <v>3200</v>
      </c>
      <c r="F15" s="26" t="s">
        <v>27</v>
      </c>
    </row>
    <row r="16" customFormat="false" ht="15" hidden="false" customHeight="true" outlineLevel="0" collapsed="false">
      <c r="A16" s="25" t="n">
        <v>46218</v>
      </c>
      <c r="B16" s="26" t="s">
        <v>93</v>
      </c>
      <c r="C16" s="26" t="s">
        <v>33</v>
      </c>
      <c r="D16" s="26" t="s">
        <v>54</v>
      </c>
      <c r="E16" s="27" t="n">
        <v>-9050</v>
      </c>
      <c r="F16" s="26" t="s">
        <v>82</v>
      </c>
    </row>
    <row r="17" customFormat="false" ht="15" hidden="false" customHeight="true" outlineLevel="0" collapsed="false">
      <c r="A17" s="25" t="n">
        <v>46219</v>
      </c>
      <c r="B17" s="26" t="s">
        <v>94</v>
      </c>
      <c r="C17" s="26" t="s">
        <v>34</v>
      </c>
      <c r="D17" s="26" t="s">
        <v>54</v>
      </c>
      <c r="E17" s="27" t="n">
        <v>-1540</v>
      </c>
      <c r="F17" s="26" t="s">
        <v>82</v>
      </c>
    </row>
    <row r="18" customFormat="false" ht="15" hidden="false" customHeight="true" outlineLevel="0" collapsed="false">
      <c r="A18" s="25" t="n">
        <v>46221</v>
      </c>
      <c r="B18" s="26" t="s">
        <v>95</v>
      </c>
      <c r="C18" s="26" t="s">
        <v>96</v>
      </c>
      <c r="D18" s="26" t="s">
        <v>54</v>
      </c>
      <c r="E18" s="27" t="n">
        <v>-2600</v>
      </c>
      <c r="F18" s="26" t="s">
        <v>97</v>
      </c>
    </row>
    <row r="19" customFormat="false" ht="15" hidden="false" customHeight="true" outlineLevel="0" collapsed="false">
      <c r="A19" s="25" t="n">
        <v>46221</v>
      </c>
      <c r="B19" s="26" t="s">
        <v>98</v>
      </c>
      <c r="C19" s="26" t="s">
        <v>36</v>
      </c>
      <c r="D19" s="26" t="s">
        <v>62</v>
      </c>
      <c r="E19" s="27" t="n">
        <v>-256.07</v>
      </c>
      <c r="F19" s="26" t="s">
        <v>82</v>
      </c>
    </row>
    <row r="20" customFormat="false" ht="15" hidden="false" customHeight="true" outlineLevel="0" collapsed="false">
      <c r="A20" s="25" t="n">
        <v>46221</v>
      </c>
      <c r="B20" s="26" t="s">
        <v>99</v>
      </c>
      <c r="C20" s="26" t="s">
        <v>96</v>
      </c>
      <c r="D20" s="26" t="s">
        <v>62</v>
      </c>
      <c r="E20" s="27" t="n">
        <v>2600</v>
      </c>
      <c r="F20" s="26" t="s">
        <v>97</v>
      </c>
    </row>
    <row r="21" customFormat="false" ht="15" hidden="false" customHeight="true" outlineLevel="0" collapsed="false">
      <c r="A21" s="25" t="n">
        <v>46221</v>
      </c>
      <c r="B21" s="26" t="s">
        <v>100</v>
      </c>
      <c r="C21" s="26" t="s">
        <v>30</v>
      </c>
      <c r="D21" s="26" t="s">
        <v>54</v>
      </c>
      <c r="E21" s="27" t="n">
        <v>3150</v>
      </c>
      <c r="F21" s="26" t="s">
        <v>27</v>
      </c>
    </row>
    <row r="22" customFormat="false" ht="15" hidden="false" customHeight="true" outlineLevel="0" collapsed="false">
      <c r="A22" s="25" t="n">
        <v>46223</v>
      </c>
      <c r="B22" s="26" t="s">
        <v>101</v>
      </c>
      <c r="C22" s="26" t="s">
        <v>29</v>
      </c>
      <c r="D22" s="26" t="s">
        <v>54</v>
      </c>
      <c r="E22" s="27" t="n">
        <v>3300</v>
      </c>
      <c r="F22" s="26" t="s">
        <v>27</v>
      </c>
    </row>
    <row r="23" customFormat="false" ht="15" hidden="false" customHeight="true" outlineLevel="0" collapsed="false">
      <c r="A23" s="25" t="n">
        <v>46223</v>
      </c>
      <c r="B23" s="26" t="s">
        <v>98</v>
      </c>
      <c r="C23" s="26" t="s">
        <v>36</v>
      </c>
      <c r="D23" s="26" t="s">
        <v>62</v>
      </c>
      <c r="E23" s="27" t="n">
        <v>-240.72</v>
      </c>
      <c r="F23" s="26" t="s">
        <v>82</v>
      </c>
    </row>
    <row r="24" customFormat="false" ht="15" hidden="false" customHeight="true" outlineLevel="0" collapsed="false">
      <c r="A24" s="25" t="n">
        <v>46223</v>
      </c>
      <c r="B24" s="26" t="s">
        <v>102</v>
      </c>
      <c r="C24" s="26" t="s">
        <v>40</v>
      </c>
      <c r="D24" s="26" t="s">
        <v>62</v>
      </c>
      <c r="E24" s="27" t="n">
        <v>-816.67</v>
      </c>
      <c r="F24" s="26" t="s">
        <v>82</v>
      </c>
    </row>
    <row r="25" customFormat="false" ht="15" hidden="false" customHeight="true" outlineLevel="0" collapsed="false">
      <c r="A25" s="25" t="n">
        <v>46223</v>
      </c>
      <c r="B25" s="26" t="s">
        <v>86</v>
      </c>
      <c r="C25" s="26" t="s">
        <v>28</v>
      </c>
      <c r="D25" s="26" t="s">
        <v>54</v>
      </c>
      <c r="E25" s="27" t="n">
        <v>5847.29</v>
      </c>
      <c r="F25" s="26" t="s">
        <v>27</v>
      </c>
    </row>
    <row r="26" customFormat="false" ht="15" hidden="false" customHeight="true" outlineLevel="0" collapsed="false">
      <c r="A26" s="25" t="n">
        <v>46225</v>
      </c>
      <c r="B26" s="26" t="s">
        <v>103</v>
      </c>
      <c r="C26" s="26" t="s">
        <v>46</v>
      </c>
      <c r="D26" s="26" t="s">
        <v>54</v>
      </c>
      <c r="E26" s="27" t="n">
        <v>-118</v>
      </c>
      <c r="F26" s="26" t="s">
        <v>82</v>
      </c>
    </row>
    <row r="27" customFormat="false" ht="15" hidden="false" customHeight="true" outlineLevel="0" collapsed="false">
      <c r="A27" s="25" t="n">
        <v>46225</v>
      </c>
      <c r="B27" s="26" t="s">
        <v>104</v>
      </c>
      <c r="C27" s="26" t="s">
        <v>105</v>
      </c>
      <c r="D27" s="26" t="s">
        <v>54</v>
      </c>
      <c r="E27" s="27" t="n">
        <v>-640</v>
      </c>
      <c r="F27" s="26" t="s">
        <v>106</v>
      </c>
    </row>
    <row r="28" customFormat="false" ht="15" hidden="false" customHeight="true" outlineLevel="0" collapsed="false">
      <c r="A28" s="25" t="n">
        <v>46225</v>
      </c>
      <c r="B28" s="26" t="s">
        <v>107</v>
      </c>
      <c r="C28" s="26" t="s">
        <v>36</v>
      </c>
      <c r="D28" s="26" t="s">
        <v>62</v>
      </c>
      <c r="E28" s="27" t="n">
        <v>-289.03</v>
      </c>
      <c r="F28" s="26" t="s">
        <v>82</v>
      </c>
    </row>
    <row r="29" customFormat="false" ht="15" hidden="false" customHeight="true" outlineLevel="0" collapsed="false">
      <c r="A29" s="25" t="n">
        <v>46226</v>
      </c>
      <c r="B29" s="26" t="s">
        <v>84</v>
      </c>
      <c r="C29" s="26" t="s">
        <v>37</v>
      </c>
      <c r="D29" s="26" t="s">
        <v>62</v>
      </c>
      <c r="E29" s="27" t="n">
        <v>-348.33</v>
      </c>
      <c r="F29" s="26" t="s">
        <v>82</v>
      </c>
    </row>
    <row r="30" customFormat="false" ht="15" hidden="false" customHeight="true" outlineLevel="0" collapsed="false">
      <c r="A30" s="25" t="n">
        <v>46226</v>
      </c>
      <c r="B30" s="26" t="s">
        <v>87</v>
      </c>
      <c r="C30" s="26" t="s">
        <v>35</v>
      </c>
      <c r="D30" s="26" t="s">
        <v>54</v>
      </c>
      <c r="E30" s="27" t="n">
        <v>-950</v>
      </c>
      <c r="F30" s="26" t="s">
        <v>82</v>
      </c>
    </row>
    <row r="31" customFormat="false" ht="15" hidden="false" customHeight="true" outlineLevel="0" collapsed="false">
      <c r="A31" s="25" t="n">
        <v>46228</v>
      </c>
      <c r="B31" s="26" t="s">
        <v>108</v>
      </c>
      <c r="C31" s="26" t="s">
        <v>108</v>
      </c>
      <c r="D31" s="26" t="s">
        <v>54</v>
      </c>
      <c r="E31" s="27" t="n">
        <v>-3500</v>
      </c>
      <c r="F31" s="26" t="s">
        <v>109</v>
      </c>
    </row>
    <row r="32" customFormat="false" ht="15" hidden="false" customHeight="true" outlineLevel="0" collapsed="false">
      <c r="A32" s="25" t="n">
        <v>46229</v>
      </c>
      <c r="B32" s="26" t="s">
        <v>110</v>
      </c>
      <c r="C32" s="26" t="s">
        <v>97</v>
      </c>
      <c r="D32" s="26" t="s">
        <v>55</v>
      </c>
      <c r="E32" s="27" t="n">
        <v>2000</v>
      </c>
      <c r="F32" s="26" t="s">
        <v>97</v>
      </c>
    </row>
    <row r="33" customFormat="false" ht="15" hidden="false" customHeight="true" outlineLevel="0" collapsed="false">
      <c r="A33" s="25" t="n">
        <v>46229</v>
      </c>
      <c r="B33" s="26" t="s">
        <v>111</v>
      </c>
      <c r="C33" s="26" t="s">
        <v>97</v>
      </c>
      <c r="D33" s="26" t="s">
        <v>54</v>
      </c>
      <c r="E33" s="27" t="n">
        <v>-2000</v>
      </c>
      <c r="F33" s="26" t="s">
        <v>97</v>
      </c>
    </row>
    <row r="34" customFormat="false" ht="15" hidden="false" customHeight="true" outlineLevel="0" collapsed="false">
      <c r="A34" s="25" t="n">
        <v>46230</v>
      </c>
      <c r="B34" s="26" t="s">
        <v>86</v>
      </c>
      <c r="C34" s="26" t="s">
        <v>28</v>
      </c>
      <c r="D34" s="26" t="s">
        <v>54</v>
      </c>
      <c r="E34" s="27" t="n">
        <v>4930.35</v>
      </c>
      <c r="F34" s="26" t="s">
        <v>27</v>
      </c>
    </row>
    <row r="35" customFormat="false" ht="15" hidden="false" customHeight="true" outlineLevel="0" collapsed="false">
      <c r="A35" s="25" t="n">
        <v>46231</v>
      </c>
      <c r="B35" s="26" t="s">
        <v>112</v>
      </c>
      <c r="C35" s="26" t="s">
        <v>41</v>
      </c>
      <c r="D35" s="26" t="s">
        <v>54</v>
      </c>
      <c r="E35" s="27" t="n">
        <v>-626.67</v>
      </c>
      <c r="F35" s="26" t="s">
        <v>82</v>
      </c>
    </row>
    <row r="36" customFormat="false" ht="15" hidden="false" customHeight="true" outlineLevel="0" collapsed="false">
      <c r="A36" s="25" t="n">
        <v>46233</v>
      </c>
      <c r="B36" s="26" t="s">
        <v>93</v>
      </c>
      <c r="C36" s="26" t="s">
        <v>33</v>
      </c>
      <c r="D36" s="26" t="s">
        <v>54</v>
      </c>
      <c r="E36" s="27" t="n">
        <v>-9050</v>
      </c>
      <c r="F36" s="26" t="s">
        <v>82</v>
      </c>
    </row>
    <row r="37" customFormat="false" ht="15" hidden="false" customHeight="true" outlineLevel="0" collapsed="false">
      <c r="A37" s="25" t="n">
        <v>46235</v>
      </c>
      <c r="B37" s="26" t="s">
        <v>81</v>
      </c>
      <c r="C37" s="26" t="s">
        <v>38</v>
      </c>
      <c r="D37" s="26" t="s">
        <v>54</v>
      </c>
      <c r="E37" s="27" t="n">
        <v>-1500</v>
      </c>
      <c r="F37" s="26" t="s">
        <v>82</v>
      </c>
    </row>
    <row r="38" customFormat="false" ht="15" hidden="false" customHeight="true" outlineLevel="0" collapsed="false">
      <c r="A38" s="25" t="n">
        <v>46237</v>
      </c>
      <c r="B38" s="26" t="s">
        <v>89</v>
      </c>
      <c r="C38" s="26" t="s">
        <v>37</v>
      </c>
      <c r="D38" s="26" t="s">
        <v>62</v>
      </c>
      <c r="E38" s="27" t="n">
        <v>-348.33</v>
      </c>
      <c r="F38" s="26" t="s">
        <v>82</v>
      </c>
    </row>
    <row r="39" customFormat="false" ht="15" hidden="false" customHeight="true" outlineLevel="0" collapsed="false">
      <c r="A39" s="25" t="n">
        <v>46238</v>
      </c>
      <c r="B39" s="26" t="s">
        <v>113</v>
      </c>
      <c r="C39" s="26" t="s">
        <v>43</v>
      </c>
      <c r="D39" s="26" t="s">
        <v>54</v>
      </c>
      <c r="E39" s="27" t="n">
        <v>-1350</v>
      </c>
      <c r="F39" s="26" t="s">
        <v>82</v>
      </c>
    </row>
    <row r="40" customFormat="false" ht="15" hidden="false" customHeight="true" outlineLevel="0" collapsed="false">
      <c r="A40" s="25" t="n">
        <v>46238</v>
      </c>
      <c r="B40" s="26" t="s">
        <v>107</v>
      </c>
      <c r="C40" s="26" t="s">
        <v>36</v>
      </c>
      <c r="D40" s="26" t="s">
        <v>62</v>
      </c>
      <c r="E40" s="27" t="n">
        <v>-533.85</v>
      </c>
      <c r="F40" s="26" t="s">
        <v>82</v>
      </c>
    </row>
    <row r="41" customFormat="false" ht="15" hidden="false" customHeight="true" outlineLevel="0" collapsed="false">
      <c r="A41" s="25" t="n">
        <v>46239</v>
      </c>
      <c r="B41" s="26" t="s">
        <v>85</v>
      </c>
      <c r="C41" s="26" t="s">
        <v>39</v>
      </c>
      <c r="D41" s="26" t="s">
        <v>54</v>
      </c>
      <c r="E41" s="27" t="n">
        <v>-920</v>
      </c>
      <c r="F41" s="26" t="s">
        <v>82</v>
      </c>
    </row>
    <row r="42" customFormat="false" ht="15" hidden="false" customHeight="true" outlineLevel="0" collapsed="false">
      <c r="A42" s="25" t="n">
        <v>46240</v>
      </c>
      <c r="B42" s="26" t="s">
        <v>86</v>
      </c>
      <c r="C42" s="26" t="s">
        <v>28</v>
      </c>
      <c r="D42" s="26" t="s">
        <v>54</v>
      </c>
      <c r="E42" s="27" t="n">
        <v>5455.28</v>
      </c>
      <c r="F42" s="26" t="s">
        <v>27</v>
      </c>
    </row>
    <row r="43" customFormat="false" ht="15" hidden="false" customHeight="true" outlineLevel="0" collapsed="false">
      <c r="A43" s="25" t="n">
        <v>46240</v>
      </c>
      <c r="B43" s="26" t="s">
        <v>87</v>
      </c>
      <c r="C43" s="26" t="s">
        <v>35</v>
      </c>
      <c r="D43" s="26" t="s">
        <v>54</v>
      </c>
      <c r="E43" s="27" t="n">
        <v>-1250</v>
      </c>
      <c r="F43" s="26" t="s">
        <v>82</v>
      </c>
    </row>
    <row r="44" customFormat="false" ht="15" hidden="false" customHeight="true" outlineLevel="0" collapsed="false">
      <c r="A44" s="25" t="n">
        <v>46242</v>
      </c>
      <c r="B44" s="26" t="s">
        <v>84</v>
      </c>
      <c r="C44" s="26" t="s">
        <v>37</v>
      </c>
      <c r="D44" s="26" t="s">
        <v>62</v>
      </c>
      <c r="E44" s="27" t="n">
        <v>-348.33</v>
      </c>
      <c r="F44" s="26" t="s">
        <v>82</v>
      </c>
    </row>
    <row r="45" customFormat="false" ht="15" hidden="false" customHeight="true" outlineLevel="0" collapsed="false">
      <c r="A45" s="25" t="n">
        <v>46242</v>
      </c>
      <c r="B45" s="26" t="s">
        <v>100</v>
      </c>
      <c r="C45" s="26" t="s">
        <v>30</v>
      </c>
      <c r="D45" s="26" t="s">
        <v>54</v>
      </c>
      <c r="E45" s="27" t="n">
        <v>2600</v>
      </c>
      <c r="F45" s="26" t="s">
        <v>27</v>
      </c>
    </row>
    <row r="46" customFormat="false" ht="15" hidden="false" customHeight="true" outlineLevel="0" collapsed="false">
      <c r="A46" s="25" t="n">
        <v>46244</v>
      </c>
      <c r="B46" s="26" t="s">
        <v>88</v>
      </c>
      <c r="C46" s="26" t="s">
        <v>29</v>
      </c>
      <c r="D46" s="26" t="s">
        <v>54</v>
      </c>
      <c r="E46" s="27" t="n">
        <v>9800</v>
      </c>
      <c r="F46" s="26" t="s">
        <v>27</v>
      </c>
    </row>
    <row r="47" customFormat="false" ht="15" hidden="false" customHeight="true" outlineLevel="0" collapsed="false">
      <c r="A47" s="25" t="n">
        <v>46246</v>
      </c>
      <c r="B47" s="26" t="s">
        <v>90</v>
      </c>
      <c r="C47" s="26" t="s">
        <v>42</v>
      </c>
      <c r="D47" s="26" t="s">
        <v>62</v>
      </c>
      <c r="E47" s="27" t="n">
        <v>-440</v>
      </c>
      <c r="F47" s="26" t="s">
        <v>82</v>
      </c>
    </row>
    <row r="48" customFormat="false" ht="15" hidden="false" customHeight="true" outlineLevel="0" collapsed="false">
      <c r="A48" s="25" t="n">
        <v>46247</v>
      </c>
      <c r="B48" s="26" t="s">
        <v>86</v>
      </c>
      <c r="C48" s="26" t="s">
        <v>28</v>
      </c>
      <c r="D48" s="26" t="s">
        <v>54</v>
      </c>
      <c r="E48" s="27" t="n">
        <v>5628.31</v>
      </c>
      <c r="F48" s="26" t="s">
        <v>27</v>
      </c>
    </row>
    <row r="49" customFormat="false" ht="15" hidden="false" customHeight="true" outlineLevel="0" collapsed="false">
      <c r="A49" s="25" t="n">
        <v>46248</v>
      </c>
      <c r="B49" s="26" t="s">
        <v>114</v>
      </c>
      <c r="C49" s="26" t="s">
        <v>37</v>
      </c>
      <c r="D49" s="26" t="s">
        <v>62</v>
      </c>
      <c r="E49" s="27" t="n">
        <v>-348.33</v>
      </c>
      <c r="F49" s="26" t="s">
        <v>82</v>
      </c>
    </row>
    <row r="50" customFormat="false" ht="15" hidden="false" customHeight="true" outlineLevel="0" collapsed="false">
      <c r="A50" s="25" t="n">
        <v>46248</v>
      </c>
      <c r="B50" s="26" t="s">
        <v>89</v>
      </c>
      <c r="C50" s="26" t="s">
        <v>37</v>
      </c>
      <c r="D50" s="26" t="s">
        <v>62</v>
      </c>
      <c r="E50" s="27" t="n">
        <v>-348.33</v>
      </c>
      <c r="F50" s="26" t="s">
        <v>82</v>
      </c>
    </row>
    <row r="51" customFormat="false" ht="15" hidden="false" customHeight="true" outlineLevel="0" collapsed="false">
      <c r="A51" s="25" t="n">
        <v>46249</v>
      </c>
      <c r="B51" s="26" t="s">
        <v>92</v>
      </c>
      <c r="C51" s="26" t="s">
        <v>29</v>
      </c>
      <c r="D51" s="26" t="s">
        <v>54</v>
      </c>
      <c r="E51" s="27" t="n">
        <v>3200</v>
      </c>
      <c r="F51" s="26" t="s">
        <v>27</v>
      </c>
    </row>
    <row r="52" customFormat="false" ht="15" hidden="false" customHeight="true" outlineLevel="0" collapsed="false">
      <c r="A52" s="25" t="n">
        <v>46249</v>
      </c>
      <c r="B52" s="26" t="s">
        <v>93</v>
      </c>
      <c r="C52" s="26" t="s">
        <v>33</v>
      </c>
      <c r="D52" s="26" t="s">
        <v>54</v>
      </c>
      <c r="E52" s="27" t="n">
        <v>-9050</v>
      </c>
      <c r="F52" s="26" t="s">
        <v>82</v>
      </c>
    </row>
    <row r="53" customFormat="false" ht="15" hidden="false" customHeight="true" outlineLevel="0" collapsed="false">
      <c r="A53" s="25" t="n">
        <v>46249</v>
      </c>
      <c r="B53" s="26" t="s">
        <v>115</v>
      </c>
      <c r="C53" s="26" t="s">
        <v>36</v>
      </c>
      <c r="D53" s="26" t="s">
        <v>62</v>
      </c>
      <c r="E53" s="27" t="n">
        <v>-514.93</v>
      </c>
      <c r="F53" s="26" t="s">
        <v>82</v>
      </c>
    </row>
    <row r="54" customFormat="false" ht="15" hidden="false" customHeight="true" outlineLevel="0" collapsed="false">
      <c r="A54" s="25" t="n">
        <v>46250</v>
      </c>
      <c r="B54" s="26" t="s">
        <v>94</v>
      </c>
      <c r="C54" s="26" t="s">
        <v>34</v>
      </c>
      <c r="D54" s="26" t="s">
        <v>54</v>
      </c>
      <c r="E54" s="27" t="n">
        <v>-1540</v>
      </c>
      <c r="F54" s="26" t="s">
        <v>82</v>
      </c>
    </row>
    <row r="55" customFormat="false" ht="15" hidden="false" customHeight="true" outlineLevel="0" collapsed="false">
      <c r="A55" s="25" t="n">
        <v>46250</v>
      </c>
      <c r="B55" s="26" t="s">
        <v>107</v>
      </c>
      <c r="C55" s="26" t="s">
        <v>36</v>
      </c>
      <c r="D55" s="26" t="s">
        <v>62</v>
      </c>
      <c r="E55" s="27" t="n">
        <v>-471.94</v>
      </c>
      <c r="F55" s="26" t="s">
        <v>82</v>
      </c>
    </row>
    <row r="56" customFormat="false" ht="15" hidden="false" customHeight="true" outlineLevel="0" collapsed="false">
      <c r="A56" s="25" t="n">
        <v>46251</v>
      </c>
      <c r="B56" s="26" t="s">
        <v>116</v>
      </c>
      <c r="C56" s="26" t="s">
        <v>36</v>
      </c>
      <c r="D56" s="26" t="s">
        <v>62</v>
      </c>
      <c r="E56" s="27" t="n">
        <v>-305.16</v>
      </c>
      <c r="F56" s="26" t="s">
        <v>82</v>
      </c>
    </row>
    <row r="57" customFormat="false" ht="15" hidden="false" customHeight="true" outlineLevel="0" collapsed="false">
      <c r="A57" s="25" t="n">
        <v>46252</v>
      </c>
      <c r="B57" s="26" t="s">
        <v>95</v>
      </c>
      <c r="C57" s="26" t="s">
        <v>96</v>
      </c>
      <c r="D57" s="26" t="s">
        <v>54</v>
      </c>
      <c r="E57" s="27" t="n">
        <v>-2600</v>
      </c>
      <c r="F57" s="26" t="s">
        <v>97</v>
      </c>
    </row>
    <row r="58" customFormat="false" ht="15" hidden="false" customHeight="true" outlineLevel="0" collapsed="false">
      <c r="A58" s="25" t="n">
        <v>46252</v>
      </c>
      <c r="B58" s="26" t="s">
        <v>99</v>
      </c>
      <c r="C58" s="26" t="s">
        <v>96</v>
      </c>
      <c r="D58" s="26" t="s">
        <v>62</v>
      </c>
      <c r="E58" s="27" t="n">
        <v>2600</v>
      </c>
      <c r="F58" s="26" t="s">
        <v>97</v>
      </c>
    </row>
    <row r="59" customFormat="false" ht="15" hidden="false" customHeight="true" outlineLevel="0" collapsed="false">
      <c r="A59" s="25" t="n">
        <v>46254</v>
      </c>
      <c r="B59" s="26" t="s">
        <v>101</v>
      </c>
      <c r="C59" s="26" t="s">
        <v>29</v>
      </c>
      <c r="D59" s="26" t="s">
        <v>54</v>
      </c>
      <c r="E59" s="27" t="n">
        <v>3900</v>
      </c>
      <c r="F59" s="26" t="s">
        <v>27</v>
      </c>
    </row>
    <row r="60" customFormat="false" ht="15" hidden="false" customHeight="true" outlineLevel="0" collapsed="false">
      <c r="A60" s="25" t="n">
        <v>46254</v>
      </c>
      <c r="B60" s="26" t="s">
        <v>102</v>
      </c>
      <c r="C60" s="26" t="s">
        <v>40</v>
      </c>
      <c r="D60" s="26" t="s">
        <v>62</v>
      </c>
      <c r="E60" s="27" t="n">
        <v>-816.67</v>
      </c>
      <c r="F60" s="26" t="s">
        <v>82</v>
      </c>
    </row>
    <row r="61" customFormat="false" ht="15" hidden="false" customHeight="true" outlineLevel="0" collapsed="false">
      <c r="A61" s="25" t="n">
        <v>46254</v>
      </c>
      <c r="B61" s="26" t="s">
        <v>86</v>
      </c>
      <c r="C61" s="26" t="s">
        <v>28</v>
      </c>
      <c r="D61" s="26" t="s">
        <v>54</v>
      </c>
      <c r="E61" s="27" t="n">
        <v>4752.27</v>
      </c>
      <c r="F61" s="26" t="s">
        <v>27</v>
      </c>
    </row>
    <row r="62" customFormat="false" ht="15" hidden="false" customHeight="true" outlineLevel="0" collapsed="false">
      <c r="A62" s="25" t="n">
        <v>46254</v>
      </c>
      <c r="B62" s="26" t="s">
        <v>87</v>
      </c>
      <c r="C62" s="26" t="s">
        <v>35</v>
      </c>
      <c r="D62" s="26" t="s">
        <v>54</v>
      </c>
      <c r="E62" s="27" t="n">
        <v>-1050</v>
      </c>
      <c r="F62" s="26" t="s">
        <v>82</v>
      </c>
    </row>
    <row r="63" customFormat="false" ht="15" hidden="false" customHeight="true" outlineLevel="0" collapsed="false">
      <c r="A63" s="25" t="n">
        <v>46256</v>
      </c>
      <c r="B63" s="26" t="s">
        <v>103</v>
      </c>
      <c r="C63" s="26" t="s">
        <v>46</v>
      </c>
      <c r="D63" s="26" t="s">
        <v>54</v>
      </c>
      <c r="E63" s="27" t="n">
        <v>-118</v>
      </c>
      <c r="F63" s="26" t="s">
        <v>82</v>
      </c>
    </row>
    <row r="64" customFormat="false" ht="15" hidden="false" customHeight="true" outlineLevel="0" collapsed="false">
      <c r="A64" s="25" t="n">
        <v>46256</v>
      </c>
      <c r="B64" s="26" t="s">
        <v>104</v>
      </c>
      <c r="C64" s="26" t="s">
        <v>105</v>
      </c>
      <c r="D64" s="26" t="s">
        <v>54</v>
      </c>
      <c r="E64" s="27" t="n">
        <v>-640</v>
      </c>
      <c r="F64" s="26" t="s">
        <v>106</v>
      </c>
    </row>
    <row r="65" customFormat="false" ht="15" hidden="false" customHeight="true" outlineLevel="0" collapsed="false">
      <c r="A65" s="25" t="n">
        <v>46257</v>
      </c>
      <c r="B65" s="26" t="s">
        <v>116</v>
      </c>
      <c r="C65" s="26" t="s">
        <v>36</v>
      </c>
      <c r="D65" s="26" t="s">
        <v>62</v>
      </c>
      <c r="E65" s="27" t="n">
        <v>-330.67</v>
      </c>
      <c r="F65" s="26" t="s">
        <v>82</v>
      </c>
    </row>
    <row r="66" customFormat="false" ht="15" hidden="false" customHeight="true" outlineLevel="0" collapsed="false">
      <c r="A66" s="25" t="n">
        <v>46259</v>
      </c>
      <c r="B66" s="26" t="s">
        <v>108</v>
      </c>
      <c r="C66" s="26" t="s">
        <v>108</v>
      </c>
      <c r="D66" s="26" t="s">
        <v>54</v>
      </c>
      <c r="E66" s="27" t="n">
        <v>-3500</v>
      </c>
      <c r="F66" s="26" t="s">
        <v>109</v>
      </c>
    </row>
    <row r="67" customFormat="false" ht="15" hidden="false" customHeight="true" outlineLevel="0" collapsed="false">
      <c r="A67" s="25" t="n">
        <v>46260</v>
      </c>
      <c r="B67" s="26" t="s">
        <v>110</v>
      </c>
      <c r="C67" s="26" t="s">
        <v>97</v>
      </c>
      <c r="D67" s="26" t="s">
        <v>55</v>
      </c>
      <c r="E67" s="27" t="n">
        <v>2000</v>
      </c>
      <c r="F67" s="26" t="s">
        <v>97</v>
      </c>
    </row>
    <row r="68" customFormat="false" ht="15" hidden="false" customHeight="true" outlineLevel="0" collapsed="false">
      <c r="A68" s="25" t="n">
        <v>46260</v>
      </c>
      <c r="B68" s="26" t="s">
        <v>111</v>
      </c>
      <c r="C68" s="26" t="s">
        <v>97</v>
      </c>
      <c r="D68" s="26" t="s">
        <v>54</v>
      </c>
      <c r="E68" s="27" t="n">
        <v>-2000</v>
      </c>
      <c r="F68" s="26" t="s">
        <v>97</v>
      </c>
    </row>
    <row r="69" customFormat="false" ht="15" hidden="false" customHeight="true" outlineLevel="0" collapsed="false">
      <c r="A69" s="25" t="n">
        <v>46261</v>
      </c>
      <c r="B69" s="26" t="s">
        <v>86</v>
      </c>
      <c r="C69" s="26" t="s">
        <v>28</v>
      </c>
      <c r="D69" s="26" t="s">
        <v>54</v>
      </c>
      <c r="E69" s="27" t="n">
        <v>5464.13</v>
      </c>
      <c r="F69" s="26" t="s">
        <v>27</v>
      </c>
    </row>
    <row r="70" customFormat="false" ht="15" hidden="false" customHeight="true" outlineLevel="0" collapsed="false">
      <c r="A70" s="25" t="n">
        <v>46261</v>
      </c>
      <c r="B70" s="26" t="s">
        <v>100</v>
      </c>
      <c r="C70" s="26" t="s">
        <v>30</v>
      </c>
      <c r="D70" s="26" t="s">
        <v>54</v>
      </c>
      <c r="E70" s="27" t="n">
        <v>1900</v>
      </c>
      <c r="F70" s="26" t="s">
        <v>27</v>
      </c>
    </row>
    <row r="71" customFormat="false" ht="15" hidden="false" customHeight="true" outlineLevel="0" collapsed="false">
      <c r="A71" s="25" t="n">
        <v>46262</v>
      </c>
      <c r="B71" s="26" t="s">
        <v>112</v>
      </c>
      <c r="C71" s="26" t="s">
        <v>41</v>
      </c>
      <c r="D71" s="26" t="s">
        <v>54</v>
      </c>
      <c r="E71" s="27" t="n">
        <v>-626.67</v>
      </c>
      <c r="F71" s="26" t="s">
        <v>82</v>
      </c>
    </row>
    <row r="72" customFormat="false" ht="15" hidden="false" customHeight="true" outlineLevel="0" collapsed="false">
      <c r="A72" s="25" t="n">
        <v>46264</v>
      </c>
      <c r="B72" s="26" t="s">
        <v>93</v>
      </c>
      <c r="C72" s="26" t="s">
        <v>33</v>
      </c>
      <c r="D72" s="26" t="s">
        <v>54</v>
      </c>
      <c r="E72" s="27" t="n">
        <v>-9050</v>
      </c>
      <c r="F72" s="26" t="s">
        <v>82</v>
      </c>
    </row>
    <row r="73" customFormat="false" ht="15" hidden="false" customHeight="true" outlineLevel="0" collapsed="false">
      <c r="A73" s="25" t="n">
        <v>46266</v>
      </c>
      <c r="B73" s="26" t="s">
        <v>81</v>
      </c>
      <c r="C73" s="26" t="s">
        <v>38</v>
      </c>
      <c r="D73" s="26" t="s">
        <v>54</v>
      </c>
      <c r="E73" s="27" t="n">
        <v>-1500</v>
      </c>
      <c r="F73" s="26" t="s">
        <v>82</v>
      </c>
    </row>
    <row r="74" customFormat="false" ht="15" hidden="false" customHeight="true" outlineLevel="0" collapsed="false">
      <c r="A74" s="25" t="n">
        <v>46267</v>
      </c>
      <c r="B74" s="26" t="s">
        <v>116</v>
      </c>
      <c r="C74" s="26" t="s">
        <v>36</v>
      </c>
      <c r="D74" s="26" t="s">
        <v>62</v>
      </c>
      <c r="E74" s="27" t="n">
        <v>-687.14</v>
      </c>
      <c r="F74" s="26" t="s">
        <v>82</v>
      </c>
    </row>
    <row r="75" customFormat="false" ht="15" hidden="false" customHeight="true" outlineLevel="0" collapsed="false">
      <c r="A75" s="25" t="n">
        <v>46268</v>
      </c>
      <c r="B75" s="26" t="s">
        <v>87</v>
      </c>
      <c r="C75" s="26" t="s">
        <v>35</v>
      </c>
      <c r="D75" s="26" t="s">
        <v>54</v>
      </c>
      <c r="E75" s="27" t="n">
        <v>-1200</v>
      </c>
      <c r="F75" s="26" t="s">
        <v>82</v>
      </c>
    </row>
    <row r="76" customFormat="false" ht="15" hidden="false" customHeight="true" outlineLevel="0" collapsed="false">
      <c r="A76" s="25" t="n">
        <v>46269</v>
      </c>
      <c r="B76" s="26" t="s">
        <v>114</v>
      </c>
      <c r="C76" s="26" t="s">
        <v>37</v>
      </c>
      <c r="D76" s="26" t="s">
        <v>62</v>
      </c>
      <c r="E76" s="27" t="n">
        <v>-348.33</v>
      </c>
      <c r="F76" s="26" t="s">
        <v>82</v>
      </c>
    </row>
    <row r="77" customFormat="false" ht="15" hidden="false" customHeight="true" outlineLevel="0" collapsed="false">
      <c r="A77" s="25" t="n">
        <v>46270</v>
      </c>
      <c r="B77" s="26" t="s">
        <v>85</v>
      </c>
      <c r="C77" s="26" t="s">
        <v>39</v>
      </c>
      <c r="D77" s="26" t="s">
        <v>54</v>
      </c>
      <c r="E77" s="27" t="n">
        <v>-920</v>
      </c>
      <c r="F77" s="26" t="s">
        <v>82</v>
      </c>
    </row>
    <row r="78" customFormat="false" ht="15" hidden="false" customHeight="true" outlineLevel="0" collapsed="false">
      <c r="A78" s="25" t="n">
        <v>46271</v>
      </c>
      <c r="B78" s="26" t="s">
        <v>86</v>
      </c>
      <c r="C78" s="26" t="s">
        <v>28</v>
      </c>
      <c r="D78" s="26" t="s">
        <v>54</v>
      </c>
      <c r="E78" s="27" t="n">
        <v>5436.31</v>
      </c>
      <c r="F78" s="26" t="s">
        <v>27</v>
      </c>
    </row>
    <row r="79" customFormat="false" ht="15" hidden="false" customHeight="true" outlineLevel="0" collapsed="false">
      <c r="A79" s="25" t="n">
        <v>46274</v>
      </c>
      <c r="B79" s="26" t="s">
        <v>117</v>
      </c>
      <c r="C79" s="26" t="s">
        <v>45</v>
      </c>
      <c r="D79" s="26" t="s">
        <v>62</v>
      </c>
      <c r="E79" s="27" t="n">
        <v>-640</v>
      </c>
      <c r="F79" s="26" t="s">
        <v>82</v>
      </c>
    </row>
    <row r="80" customFormat="false" ht="15" hidden="false" customHeight="true" outlineLevel="0" collapsed="false">
      <c r="A80" s="25" t="n">
        <v>46275</v>
      </c>
      <c r="B80" s="26" t="s">
        <v>88</v>
      </c>
      <c r="C80" s="26" t="s">
        <v>29</v>
      </c>
      <c r="D80" s="26" t="s">
        <v>54</v>
      </c>
      <c r="E80" s="27" t="n">
        <v>9800</v>
      </c>
      <c r="F80" s="26" t="s">
        <v>27</v>
      </c>
    </row>
    <row r="81" customFormat="false" ht="15" hidden="false" customHeight="true" outlineLevel="0" collapsed="false">
      <c r="A81" s="25" t="n">
        <v>46275</v>
      </c>
      <c r="B81" s="26" t="s">
        <v>89</v>
      </c>
      <c r="C81" s="26" t="s">
        <v>37</v>
      </c>
      <c r="D81" s="26" t="s">
        <v>62</v>
      </c>
      <c r="E81" s="27" t="n">
        <v>-348.33</v>
      </c>
      <c r="F81" s="26" t="s">
        <v>82</v>
      </c>
    </row>
    <row r="82" customFormat="false" ht="15" hidden="false" customHeight="true" outlineLevel="0" collapsed="false">
      <c r="A82" s="25" t="n">
        <v>46277</v>
      </c>
      <c r="B82" s="26" t="s">
        <v>98</v>
      </c>
      <c r="C82" s="26" t="s">
        <v>36</v>
      </c>
      <c r="D82" s="26" t="s">
        <v>62</v>
      </c>
      <c r="E82" s="27" t="n">
        <v>-553.34</v>
      </c>
      <c r="F82" s="26" t="s">
        <v>82</v>
      </c>
    </row>
    <row r="83" customFormat="false" ht="15" hidden="false" customHeight="true" outlineLevel="0" collapsed="false">
      <c r="A83" s="25" t="n">
        <v>46277</v>
      </c>
      <c r="B83" s="26" t="s">
        <v>90</v>
      </c>
      <c r="C83" s="26" t="s">
        <v>42</v>
      </c>
      <c r="D83" s="26" t="s">
        <v>62</v>
      </c>
      <c r="E83" s="27" t="n">
        <v>-440</v>
      </c>
      <c r="F83" s="26" t="s">
        <v>82</v>
      </c>
    </row>
    <row r="84" customFormat="false" ht="15" hidden="false" customHeight="true" outlineLevel="0" collapsed="false">
      <c r="A84" s="25" t="n">
        <v>46278</v>
      </c>
      <c r="B84" s="26" t="s">
        <v>86</v>
      </c>
      <c r="C84" s="26" t="s">
        <v>28</v>
      </c>
      <c r="D84" s="26" t="s">
        <v>54</v>
      </c>
      <c r="E84" s="27" t="n">
        <v>5773.44</v>
      </c>
      <c r="F84" s="26" t="s">
        <v>27</v>
      </c>
    </row>
    <row r="85" customFormat="false" ht="15" hidden="false" customHeight="true" outlineLevel="0" collapsed="false">
      <c r="A85" s="25" t="n">
        <v>46280</v>
      </c>
      <c r="B85" s="26" t="s">
        <v>92</v>
      </c>
      <c r="C85" s="26" t="s">
        <v>29</v>
      </c>
      <c r="D85" s="26" t="s">
        <v>54</v>
      </c>
      <c r="E85" s="27" t="n">
        <v>3200</v>
      </c>
      <c r="F85" s="26" t="s">
        <v>27</v>
      </c>
    </row>
    <row r="86" customFormat="false" ht="15" hidden="false" customHeight="true" outlineLevel="0" collapsed="false">
      <c r="A86" s="25" t="n">
        <v>46280</v>
      </c>
      <c r="B86" s="26" t="s">
        <v>93</v>
      </c>
      <c r="C86" s="26" t="s">
        <v>33</v>
      </c>
      <c r="D86" s="26" t="s">
        <v>54</v>
      </c>
      <c r="E86" s="27" t="n">
        <v>-9050</v>
      </c>
      <c r="F86" s="26" t="s">
        <v>82</v>
      </c>
    </row>
    <row r="87" customFormat="false" ht="15" hidden="false" customHeight="true" outlineLevel="0" collapsed="false">
      <c r="A87" s="25" t="n">
        <v>46280</v>
      </c>
      <c r="B87" s="26" t="s">
        <v>100</v>
      </c>
      <c r="C87" s="26" t="s">
        <v>30</v>
      </c>
      <c r="D87" s="26" t="s">
        <v>54</v>
      </c>
      <c r="E87" s="27" t="n">
        <v>2200</v>
      </c>
      <c r="F87" s="26" t="s">
        <v>27</v>
      </c>
    </row>
    <row r="88" customFormat="false" ht="15" hidden="false" customHeight="true" outlineLevel="0" collapsed="false">
      <c r="A88" s="25" t="n">
        <v>46281</v>
      </c>
      <c r="B88" s="26" t="s">
        <v>94</v>
      </c>
      <c r="C88" s="26" t="s">
        <v>34</v>
      </c>
      <c r="D88" s="26" t="s">
        <v>54</v>
      </c>
      <c r="E88" s="27" t="n">
        <v>-1540</v>
      </c>
      <c r="F88" s="26" t="s">
        <v>82</v>
      </c>
    </row>
    <row r="89" customFormat="false" ht="15" hidden="false" customHeight="true" outlineLevel="0" collapsed="false">
      <c r="A89" s="25" t="n">
        <v>46282</v>
      </c>
      <c r="B89" s="26" t="s">
        <v>87</v>
      </c>
      <c r="C89" s="26" t="s">
        <v>35</v>
      </c>
      <c r="D89" s="26" t="s">
        <v>54</v>
      </c>
      <c r="E89" s="27" t="n">
        <v>-1250</v>
      </c>
      <c r="F89" s="26" t="s">
        <v>82</v>
      </c>
    </row>
    <row r="90" customFormat="false" ht="15" hidden="false" customHeight="true" outlineLevel="0" collapsed="false">
      <c r="A90" s="25" t="n">
        <v>46283</v>
      </c>
      <c r="B90" s="26" t="s">
        <v>95</v>
      </c>
      <c r="C90" s="26" t="s">
        <v>96</v>
      </c>
      <c r="D90" s="26" t="s">
        <v>54</v>
      </c>
      <c r="E90" s="27" t="n">
        <v>-2600</v>
      </c>
      <c r="F90" s="26" t="s">
        <v>97</v>
      </c>
    </row>
    <row r="91" customFormat="false" ht="15" hidden="false" customHeight="true" outlineLevel="0" collapsed="false">
      <c r="A91" s="25" t="n">
        <v>46283</v>
      </c>
      <c r="B91" s="26" t="s">
        <v>99</v>
      </c>
      <c r="C91" s="26" t="s">
        <v>96</v>
      </c>
      <c r="D91" s="26" t="s">
        <v>62</v>
      </c>
      <c r="E91" s="27" t="n">
        <v>2600</v>
      </c>
      <c r="F91" s="26" t="s">
        <v>97</v>
      </c>
    </row>
    <row r="92" customFormat="false" ht="15" hidden="false" customHeight="true" outlineLevel="0" collapsed="false">
      <c r="A92" s="25" t="n">
        <v>46283</v>
      </c>
      <c r="B92" s="26" t="s">
        <v>107</v>
      </c>
      <c r="C92" s="26" t="s">
        <v>36</v>
      </c>
      <c r="D92" s="26" t="s">
        <v>62</v>
      </c>
      <c r="E92" s="27" t="n">
        <v>-610.64</v>
      </c>
      <c r="F92" s="26" t="s">
        <v>82</v>
      </c>
    </row>
    <row r="93" customFormat="false" ht="15" hidden="false" customHeight="true" outlineLevel="0" collapsed="false">
      <c r="A93" s="25" t="n">
        <v>46285</v>
      </c>
      <c r="B93" s="26" t="s">
        <v>101</v>
      </c>
      <c r="C93" s="26" t="s">
        <v>29</v>
      </c>
      <c r="D93" s="26" t="s">
        <v>54</v>
      </c>
      <c r="E93" s="27" t="n">
        <v>2700</v>
      </c>
      <c r="F93" s="26" t="s">
        <v>27</v>
      </c>
    </row>
    <row r="94" customFormat="false" ht="15" hidden="false" customHeight="true" outlineLevel="0" collapsed="false">
      <c r="A94" s="25" t="n">
        <v>46285</v>
      </c>
      <c r="B94" s="26" t="s">
        <v>102</v>
      </c>
      <c r="C94" s="26" t="s">
        <v>40</v>
      </c>
      <c r="D94" s="26" t="s">
        <v>62</v>
      </c>
      <c r="E94" s="27" t="n">
        <v>-816.67</v>
      </c>
      <c r="F94" s="26" t="s">
        <v>82</v>
      </c>
    </row>
    <row r="95" customFormat="false" ht="15" hidden="false" customHeight="true" outlineLevel="0" collapsed="false">
      <c r="A95" s="25" t="n">
        <v>46285</v>
      </c>
      <c r="B95" s="26" t="s">
        <v>116</v>
      </c>
      <c r="C95" s="26" t="s">
        <v>36</v>
      </c>
      <c r="D95" s="26" t="s">
        <v>62</v>
      </c>
      <c r="E95" s="27" t="n">
        <v>-695.74</v>
      </c>
      <c r="F95" s="26" t="s">
        <v>82</v>
      </c>
    </row>
    <row r="96" customFormat="false" ht="15" hidden="false" customHeight="true" outlineLevel="0" collapsed="false">
      <c r="A96" s="25" t="n">
        <v>46285</v>
      </c>
      <c r="B96" s="26" t="s">
        <v>86</v>
      </c>
      <c r="C96" s="26" t="s">
        <v>28</v>
      </c>
      <c r="D96" s="26" t="s">
        <v>54</v>
      </c>
      <c r="E96" s="27" t="n">
        <v>4328.82</v>
      </c>
      <c r="F96" s="26" t="s">
        <v>27</v>
      </c>
    </row>
    <row r="97" customFormat="false" ht="15" hidden="false" customHeight="true" outlineLevel="0" collapsed="false">
      <c r="A97" s="25" t="n">
        <v>46287</v>
      </c>
      <c r="B97" s="26" t="s">
        <v>103</v>
      </c>
      <c r="C97" s="26" t="s">
        <v>46</v>
      </c>
      <c r="D97" s="26" t="s">
        <v>54</v>
      </c>
      <c r="E97" s="27" t="n">
        <v>-118</v>
      </c>
      <c r="F97" s="26" t="s">
        <v>82</v>
      </c>
    </row>
    <row r="98" customFormat="false" ht="15" hidden="false" customHeight="true" outlineLevel="0" collapsed="false">
      <c r="A98" s="25" t="n">
        <v>46287</v>
      </c>
      <c r="B98" s="26" t="s">
        <v>104</v>
      </c>
      <c r="C98" s="26" t="s">
        <v>105</v>
      </c>
      <c r="D98" s="26" t="s">
        <v>54</v>
      </c>
      <c r="E98" s="27" t="n">
        <v>-640</v>
      </c>
      <c r="F98" s="26" t="s">
        <v>106</v>
      </c>
    </row>
    <row r="99" customFormat="false" ht="15" hidden="false" customHeight="true" outlineLevel="0" collapsed="false">
      <c r="A99" s="25" t="n">
        <v>46287</v>
      </c>
      <c r="B99" s="26" t="s">
        <v>84</v>
      </c>
      <c r="C99" s="26" t="s">
        <v>37</v>
      </c>
      <c r="D99" s="26" t="s">
        <v>62</v>
      </c>
      <c r="E99" s="27" t="n">
        <v>-348.33</v>
      </c>
      <c r="F99" s="26" t="s">
        <v>82</v>
      </c>
    </row>
    <row r="100" customFormat="false" ht="15" hidden="false" customHeight="true" outlineLevel="0" collapsed="false">
      <c r="A100" s="25" t="n">
        <v>46290</v>
      </c>
      <c r="B100" s="26" t="s">
        <v>108</v>
      </c>
      <c r="C100" s="26" t="s">
        <v>108</v>
      </c>
      <c r="D100" s="26" t="s">
        <v>54</v>
      </c>
      <c r="E100" s="27" t="n">
        <v>-3500</v>
      </c>
      <c r="F100" s="26" t="s">
        <v>109</v>
      </c>
    </row>
    <row r="101" customFormat="false" ht="15" hidden="false" customHeight="true" outlineLevel="0" collapsed="false">
      <c r="A101" s="25" t="n">
        <v>46291</v>
      </c>
      <c r="B101" s="26" t="s">
        <v>114</v>
      </c>
      <c r="C101" s="26" t="s">
        <v>37</v>
      </c>
      <c r="D101" s="26" t="s">
        <v>62</v>
      </c>
      <c r="E101" s="27" t="n">
        <v>-348.33</v>
      </c>
      <c r="F101" s="26" t="s">
        <v>82</v>
      </c>
    </row>
    <row r="102" customFormat="false" ht="15" hidden="false" customHeight="true" outlineLevel="0" collapsed="false">
      <c r="A102" s="25" t="n">
        <v>46291</v>
      </c>
      <c r="B102" s="26" t="s">
        <v>110</v>
      </c>
      <c r="C102" s="26" t="s">
        <v>97</v>
      </c>
      <c r="D102" s="26" t="s">
        <v>55</v>
      </c>
      <c r="E102" s="27" t="n">
        <v>2000</v>
      </c>
      <c r="F102" s="26" t="s">
        <v>97</v>
      </c>
    </row>
    <row r="103" customFormat="false" ht="15" hidden="false" customHeight="true" outlineLevel="0" collapsed="false">
      <c r="A103" s="25" t="n">
        <v>46291</v>
      </c>
      <c r="B103" s="26" t="s">
        <v>111</v>
      </c>
      <c r="C103" s="26" t="s">
        <v>97</v>
      </c>
      <c r="D103" s="26" t="s">
        <v>54</v>
      </c>
      <c r="E103" s="27" t="n">
        <v>-2000</v>
      </c>
      <c r="F103" s="26" t="s">
        <v>97</v>
      </c>
    </row>
    <row r="104" customFormat="false" ht="15" hidden="false" customHeight="true" outlineLevel="0" collapsed="false">
      <c r="A104" s="25" t="n">
        <v>46292</v>
      </c>
      <c r="B104" s="26" t="s">
        <v>86</v>
      </c>
      <c r="C104" s="26" t="s">
        <v>28</v>
      </c>
      <c r="D104" s="26" t="s">
        <v>54</v>
      </c>
      <c r="E104" s="27" t="n">
        <v>4761.43</v>
      </c>
      <c r="F104" s="26" t="s">
        <v>27</v>
      </c>
    </row>
    <row r="105" customFormat="false" ht="15" hidden="false" customHeight="true" outlineLevel="0" collapsed="false">
      <c r="A105" s="25" t="n">
        <v>46293</v>
      </c>
      <c r="B105" s="26" t="s">
        <v>112</v>
      </c>
      <c r="C105" s="26" t="s">
        <v>41</v>
      </c>
      <c r="D105" s="26" t="s">
        <v>54</v>
      </c>
      <c r="E105" s="27" t="n">
        <v>-626.67</v>
      </c>
      <c r="F105" s="26" t="s">
        <v>82</v>
      </c>
    </row>
    <row r="106" customFormat="false" ht="15" hidden="false" customHeight="true" outlineLevel="0" collapsed="false">
      <c r="A106" s="25" t="n">
        <v>46295</v>
      </c>
      <c r="B106" s="26" t="s">
        <v>93</v>
      </c>
      <c r="C106" s="26" t="s">
        <v>33</v>
      </c>
      <c r="D106" s="26" t="s">
        <v>54</v>
      </c>
      <c r="E106" s="27" t="n">
        <v>-9050</v>
      </c>
      <c r="F106" s="26" t="s">
        <v>82</v>
      </c>
    </row>
    <row r="108" customFormat="false" ht="15" hidden="false" customHeight="true" outlineLevel="0" collapsed="false">
      <c r="B108" s="16" t="s">
        <v>118</v>
      </c>
      <c r="E108" s="28" t="n">
        <f aca="false">SUM(E2:E106)</f>
        <v>16856.02</v>
      </c>
    </row>
  </sheetData>
  <autoFilter ref="A1:F106"/>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2026-09-18T08:08:07Z</dcterms:created>
  <dc:creator>openpyxl</dc:creator>
  <dc:description/>
  <dc:language>en-US</dc:language>
  <cp:lastModifiedBy/>
  <dcterms:modified xsi:type="dcterms:W3CDTF">2026-09-18T08:08:24Z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